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Диаграмма1" sheetId="22" r:id="rId22"/>
    <sheet name="Диаграмма2" sheetId="23" r:id="rId23"/>
  </sheets>
  <definedNames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16">'16'!$14:$14</definedName>
    <definedName name="_xlnm.Print_Titles" localSheetId="17">'17'!$14:$14</definedName>
    <definedName name="_xlnm.Print_Titles" localSheetId="18">'18'!$14:$14</definedName>
    <definedName name="_xlnm.Print_Titles" localSheetId="19">'19'!$14:$14</definedName>
    <definedName name="_xlnm.Print_Titles" localSheetId="2">'2'!$14:$14</definedName>
    <definedName name="_xlnm.Print_Titles" localSheetId="20">'20'!$14:$14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'Форма2'!$B:$Z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<sst xmlns="http://schemas.openxmlformats.org/spreadsheetml/2006/main" count="983" uniqueCount="151">
  <si>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</si>
  <si>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</si>
  <si>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</si>
  <si>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</si>
  <si>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</si>
  <si>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</si>
  <si>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</si>
  <si>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</si>
  <si>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</si>
  <si>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</si>
  <si>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</si>
  <si>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</si>
  <si>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</si>
  <si>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</si>
  <si>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</si>
  <si>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</si>
  <si>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</si>
  <si>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</si>
  <si>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</si>
  <si>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</si>
  <si>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</si>
  <si>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</si>
  <si>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</si>
  <si>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</si>
  <si>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</si>
  <si>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</si>
  <si>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</si>
  <si>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</si>
  <si>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</si>
  <si>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</si>
  <si>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</si>
  <si>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</si>
  <si>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</si>
  <si>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</si>
  <si>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</si>
  <si>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</si>
  <si>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</si>
  <si>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</si>
  <si>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</si>
  <si>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</si>
  <si>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</si>
  <si>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</si>
  <si>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</si>
  <si>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</si>
  <si>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</si>
  <si>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</si>
  <si>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</si>
  <si>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</si>
  <si>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</si>
  <si>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</si>
  <si>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</si>
  <si>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</si>
  <si>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</si>
  <si>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</si>
  <si>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</si>
  <si>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</si>
  <si>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</si>
  <si>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</si>
  <si>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</si>
  <si>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</si>
  <si>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</si>
  <si>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</si>
  <si>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</si>
  <si>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</si>
  <si>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</si>
  <si>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</si>
  <si>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</si>
  <si>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</si>
  <si>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</si>
  <si>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</si>
  <si>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</si>
  <si>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</si>
  <si>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</si>
  <si>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</si>
  <si>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</si>
  <si>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</si>
  <si>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</si>
  <si>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</si>
  <si>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</si>
  <si>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</si>
  <si>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</si>
  <si>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</si>
  <si>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</si>
  <si>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</si>
  <si>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</si>
  <si>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</si>
  <si>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</si>
  <si>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</si>
  <si>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</si>
  <si>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</si>
  <si>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</si>
  <si>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</si>
  <si>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</si>
  <si>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</si>
  <si>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</si>
  <si>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</si>
  <si>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</si>
  <si>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</si>
  <si>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</si>
  <si>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</si>
  <si>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</si>
  <si>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</si>
  <si>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</si>
  <si>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</si>
  <si>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</si>
  <si>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</si>
  <si>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</si>
  <si>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</si>
  <si>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</si>
  <si>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</si>
  <si>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</si>
  <si>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</si>
  <si>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</si>
  <si>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</si>
  <si>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</si>
  <si>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</si>
  <si>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</si>
  <si>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</si>
  <si>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</si>
  <si>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</si>
  <si>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</si>
  <si>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1 Орф</t>
  </si>
  <si>
    <t>1 Пун</t>
  </si>
  <si>
    <t>РУС</t>
  </si>
  <si>
    <t>Результаты проведения краевой диагностической работы по русскому языку в  </t>
  </si>
  <si>
    <t>Анализ результатов КДР по русскому языку (19.12.2017) обучающихся 8 классов</t>
  </si>
  <si>
    <t>19122018</t>
  </si>
  <si>
    <t>19 декабря 2018г.</t>
  </si>
  <si>
    <t>Лукаш Н.Н.</t>
  </si>
  <si>
    <t>СОШ № 7</t>
  </si>
  <si>
    <t>Брысина Дана</t>
  </si>
  <si>
    <t>Волкова Елена</t>
  </si>
  <si>
    <t>Гречановский Тимофей</t>
  </si>
  <si>
    <t>Иценко Полина</t>
  </si>
  <si>
    <t>Кащенко Владислав</t>
  </si>
  <si>
    <t>Колома Анжела</t>
  </si>
  <si>
    <t>Комиссаров Владимир</t>
  </si>
  <si>
    <t>Кузнецов Владимир</t>
  </si>
  <si>
    <t>Кучер Назар</t>
  </si>
  <si>
    <t>Лукаш Максим</t>
  </si>
  <si>
    <t>Махниборода Ксения</t>
  </si>
  <si>
    <t>Мизгулин Дмитрий</t>
  </si>
  <si>
    <t>Резинкина Евгения</t>
  </si>
  <si>
    <t>Рец Анастасия</t>
  </si>
  <si>
    <t>Саенко Владислав</t>
  </si>
  <si>
    <t>Тютюник Людмила</t>
  </si>
  <si>
    <t>Данильченко Владислав</t>
  </si>
  <si>
    <t>Перепелица Максим</t>
  </si>
  <si>
    <t>Волкова К.Ю.</t>
  </si>
  <si>
    <t>55-209</t>
  </si>
  <si>
    <t>Тоцкая Анна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</si>
</sst>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65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66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7" fillId="18" borderId="16" xfId="0" applyFont="1" applyFill="1" applyBorder="1" applyAlignment="1" applyProtection="1">
      <alignment horizontal="center" vertical="center" wrapText="1"/>
      <protection hidden="1"/>
    </xf>
    <xf numFmtId="0" fontId="67" fillId="18" borderId="17" xfId="0" applyFont="1" applyFill="1" applyBorder="1" applyAlignment="1" applyProtection="1">
      <alignment horizontal="center" vertical="center" wrapText="1"/>
      <protection hidden="1"/>
    </xf>
    <xf numFmtId="0" fontId="67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8" fillId="18" borderId="20" xfId="0" applyFont="1" applyFill="1" applyBorder="1" applyAlignment="1" applyProtection="1">
      <alignment horizontal="center" vertical="center" wrapText="1"/>
      <protection hidden="1"/>
    </xf>
    <xf numFmtId="0" fontId="68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68" fillId="18" borderId="24" xfId="0" applyFont="1" applyFill="1" applyBorder="1" applyAlignment="1" applyProtection="1">
      <alignment horizontal="center" vertical="center" wrapText="1"/>
      <protection hidden="1"/>
    </xf>
    <xf numFmtId="0" fontId="68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68" fillId="18" borderId="28" xfId="0" applyFont="1" applyFill="1" applyBorder="1" applyAlignment="1" applyProtection="1">
      <alignment horizontal="center" vertical="center" wrapText="1"/>
      <protection hidden="1"/>
    </xf>
    <xf numFmtId="0" fontId="68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8" fillId="18" borderId="32" xfId="0" applyFont="1" applyFill="1" applyBorder="1" applyAlignment="1" applyProtection="1">
      <alignment horizontal="center" vertical="center" wrapText="1"/>
      <protection hidden="1"/>
    </xf>
    <xf numFmtId="0" fontId="68" fillId="18" borderId="33" xfId="0" applyFont="1" applyFill="1" applyBorder="1" applyAlignment="1" applyProtection="1">
      <alignment horizontal="center" vertical="center" wrapText="1"/>
      <protection hidden="1"/>
    </xf>
    <xf numFmtId="0" fontId="68" fillId="18" borderId="34" xfId="0" applyFont="1" applyFill="1" applyBorder="1" applyAlignment="1" applyProtection="1">
      <alignment horizontal="center" vertical="center" wrapText="1"/>
      <protection hidden="1"/>
    </xf>
    <xf numFmtId="0" fontId="68" fillId="18" borderId="35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0" fillId="0" borderId="0" xfId="0" applyFont="1" applyAlignment="1" applyProtection="1">
      <alignment horizontal="left" vertical="center" indent="2"/>
      <protection hidden="1" locked="0"/>
    </xf>
    <xf numFmtId="0" fontId="65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65" fillId="0" borderId="0" xfId="0" applyFont="1" applyAlignment="1" applyProtection="1">
      <alignment horizontal="right" vertical="center" indent="2"/>
      <protection hidden="1" locked="0"/>
    </xf>
    <xf numFmtId="49" fontId="64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64" fillId="0" borderId="0" xfId="0" applyNumberFormat="1" applyFont="1" applyAlignment="1" applyProtection="1">
      <alignment/>
      <protection hidden="1"/>
    </xf>
    <xf numFmtId="49" fontId="64" fillId="0" borderId="0" xfId="0" applyNumberFormat="1" applyFont="1" applyFill="1" applyAlignment="1" applyProtection="1">
      <alignment/>
      <protection hidden="1"/>
    </xf>
    <xf numFmtId="0" fontId="64" fillId="33" borderId="23" xfId="0" applyFont="1" applyFill="1" applyBorder="1" applyAlignment="1" applyProtection="1">
      <alignment horizontal="center" vertical="center"/>
      <protection hidden="1"/>
    </xf>
    <xf numFmtId="0" fontId="64" fillId="33" borderId="27" xfId="0" applyFont="1" applyFill="1" applyBorder="1" applyAlignment="1" applyProtection="1">
      <alignment horizontal="center" vertical="center"/>
      <protection hidden="1"/>
    </xf>
    <xf numFmtId="0" fontId="64" fillId="33" borderId="36" xfId="0" applyFont="1" applyFill="1" applyBorder="1" applyAlignment="1" applyProtection="1">
      <alignment horizontal="center" vertical="center"/>
      <protection hidden="1"/>
    </xf>
    <xf numFmtId="0" fontId="64" fillId="33" borderId="31" xfId="0" applyFont="1" applyFill="1" applyBorder="1" applyAlignment="1" applyProtection="1">
      <alignment horizontal="center" vertical="center"/>
      <protection hidden="1"/>
    </xf>
    <xf numFmtId="0" fontId="64" fillId="33" borderId="37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/>
      <protection hidden="1"/>
    </xf>
    <xf numFmtId="0" fontId="64" fillId="34" borderId="0" xfId="0" applyNumberFormat="1" applyFont="1" applyFill="1" applyAlignment="1" applyProtection="1">
      <alignment/>
      <protection hidden="1"/>
    </xf>
    <xf numFmtId="172" fontId="6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vertical="center"/>
      <protection hidden="1" locked="0"/>
    </xf>
    <xf numFmtId="0" fontId="67" fillId="0" borderId="39" xfId="0" applyFont="1" applyBorder="1" applyAlignment="1" applyProtection="1">
      <alignment horizontal="center" vertical="center" wrapText="1"/>
      <protection hidden="1"/>
    </xf>
    <xf numFmtId="0" fontId="67" fillId="35" borderId="40" xfId="0" applyFont="1" applyFill="1" applyBorder="1" applyAlignment="1" applyProtection="1">
      <alignment horizontal="center" vertical="center" wrapText="1"/>
      <protection hidden="1"/>
    </xf>
    <xf numFmtId="0" fontId="67" fillId="0" borderId="40" xfId="0" applyFont="1" applyBorder="1" applyAlignment="1" applyProtection="1">
      <alignment horizontal="center" vertical="center" wrapText="1"/>
      <protection hidden="1"/>
    </xf>
    <xf numFmtId="0" fontId="67" fillId="0" borderId="41" xfId="0" applyFont="1" applyBorder="1" applyAlignment="1" applyProtection="1">
      <alignment horizontal="center" vertical="center" wrapText="1"/>
      <protection hidden="1"/>
    </xf>
    <xf numFmtId="0" fontId="67" fillId="35" borderId="39" xfId="0" applyFont="1" applyFill="1" applyBorder="1" applyAlignment="1" applyProtection="1">
      <alignment horizontal="center" vertical="center" wrapText="1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55" fillId="0" borderId="15" xfId="55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2" xfId="0" applyBorder="1" applyAlignment="1" applyProtection="1">
      <alignment horizontal="right"/>
      <protection hidden="1"/>
    </xf>
    <xf numFmtId="0" fontId="68" fillId="0" borderId="18" xfId="0" applyFont="1" applyBorder="1" applyAlignment="1" applyProtection="1">
      <alignment horizontal="center" vertical="center" wrapText="1"/>
      <protection hidden="1"/>
    </xf>
    <xf numFmtId="0" fontId="67" fillId="0" borderId="38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3" fillId="0" borderId="40" xfId="0" applyFont="1" applyFill="1" applyBorder="1" applyAlignment="1" applyProtection="1">
      <alignment vertical="center"/>
      <protection hidden="1"/>
    </xf>
    <xf numFmtId="0" fontId="73" fillId="0" borderId="40" xfId="0" applyFont="1" applyFill="1" applyBorder="1" applyAlignment="1" applyProtection="1">
      <alignment horizontal="center" vertical="center"/>
      <protection hidden="1"/>
    </xf>
    <xf numFmtId="0" fontId="74" fillId="0" borderId="40" xfId="0" applyFont="1" applyFill="1" applyBorder="1" applyAlignment="1" applyProtection="1">
      <alignment vertical="center"/>
      <protection hidden="1"/>
    </xf>
    <xf numFmtId="0" fontId="74" fillId="0" borderId="40" xfId="0" applyFont="1" applyFill="1" applyBorder="1" applyAlignment="1" applyProtection="1">
      <alignment horizontal="right" vertical="center"/>
      <protection hidden="1"/>
    </xf>
    <xf numFmtId="0" fontId="73" fillId="0" borderId="4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Border="1" applyAlignment="1" applyProtection="1">
      <alignment horizontal="left" vertical="center"/>
      <protection hidden="1"/>
    </xf>
    <xf numFmtId="0" fontId="64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vertical="center" wrapText="1"/>
      <protection locked="0"/>
    </xf>
    <xf numFmtId="0" fontId="68" fillId="0" borderId="44" xfId="0" applyFont="1" applyBorder="1" applyAlignment="1" applyProtection="1">
      <alignment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horizontal="center" vertical="center" wrapText="1"/>
      <protection locked="0"/>
    </xf>
    <xf numFmtId="0" fontId="75" fillId="35" borderId="44" xfId="0" applyFont="1" applyFill="1" applyBorder="1" applyAlignment="1" applyProtection="1">
      <alignment horizontal="center" vertical="center" wrapText="1"/>
      <protection locked="0"/>
    </xf>
    <xf numFmtId="0" fontId="75" fillId="0" borderId="44" xfId="0" applyFont="1" applyBorder="1" applyAlignment="1" applyProtection="1">
      <alignment horizontal="center"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75" fillId="35" borderId="43" xfId="0" applyFont="1" applyFill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45" xfId="0" applyFont="1" applyBorder="1" applyAlignment="1" applyProtection="1">
      <alignment vertical="center" wrapText="1"/>
      <protection locked="0"/>
    </xf>
    <xf numFmtId="0" fontId="68" fillId="0" borderId="15" xfId="0" applyFont="1" applyBorder="1" applyAlignment="1" applyProtection="1">
      <alignment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75" fillId="0" borderId="45" xfId="0" applyFont="1" applyBorder="1" applyAlignment="1" applyProtection="1">
      <alignment horizontal="center" vertical="center" wrapText="1"/>
      <protection locked="0"/>
    </xf>
    <xf numFmtId="0" fontId="75" fillId="35" borderId="15" xfId="0" applyFont="1" applyFill="1" applyBorder="1" applyAlignment="1" applyProtection="1">
      <alignment horizontal="center" vertical="center" wrapText="1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5" fillId="0" borderId="25" xfId="0" applyFont="1" applyBorder="1" applyAlignment="1" applyProtection="1">
      <alignment horizontal="center" vertical="center" wrapText="1"/>
      <protection locked="0"/>
    </xf>
    <xf numFmtId="0" fontId="75" fillId="35" borderId="45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 applyProtection="1">
      <alignment vertical="center" wrapText="1"/>
      <protection locked="0"/>
    </xf>
    <xf numFmtId="0" fontId="68" fillId="0" borderId="47" xfId="0" applyFont="1" applyBorder="1" applyAlignment="1" applyProtection="1">
      <alignment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75" fillId="0" borderId="46" xfId="0" applyFont="1" applyBorder="1" applyAlignment="1" applyProtection="1">
      <alignment horizontal="center" vertical="center" wrapText="1"/>
      <protection locked="0"/>
    </xf>
    <xf numFmtId="0" fontId="75" fillId="35" borderId="47" xfId="0" applyFont="1" applyFill="1" applyBorder="1" applyAlignment="1" applyProtection="1">
      <alignment horizontal="center" vertical="center" wrapText="1"/>
      <protection locked="0"/>
    </xf>
    <xf numFmtId="0" fontId="75" fillId="0" borderId="47" xfId="0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75" fillId="35" borderId="46" xfId="0" applyFont="1" applyFill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4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4" fillId="33" borderId="20" xfId="0" applyNumberFormat="1" applyFont="1" applyFill="1" applyBorder="1" applyAlignment="1" applyProtection="1">
      <alignment/>
      <protection locked="0"/>
    </xf>
    <xf numFmtId="0" fontId="64" fillId="33" borderId="50" xfId="0" applyNumberFormat="1" applyFont="1" applyFill="1" applyBorder="1" applyAlignment="1" applyProtection="1">
      <alignment/>
      <protection locked="0"/>
    </xf>
    <xf numFmtId="0" fontId="14" fillId="33" borderId="51" xfId="0" applyFont="1" applyFill="1" applyBorder="1" applyAlignment="1" applyProtection="1">
      <alignment wrapText="1"/>
      <protection locked="0"/>
    </xf>
    <xf numFmtId="0" fontId="64" fillId="33" borderId="24" xfId="0" applyNumberFormat="1" applyFont="1" applyFill="1" applyBorder="1" applyAlignment="1" applyProtection="1">
      <alignment/>
      <protection locked="0"/>
    </xf>
    <xf numFmtId="0" fontId="14" fillId="33" borderId="52" xfId="0" applyFont="1" applyFill="1" applyBorder="1" applyAlignment="1" applyProtection="1">
      <alignment wrapText="1"/>
      <protection locked="0"/>
    </xf>
    <xf numFmtId="0" fontId="64" fillId="33" borderId="28" xfId="0" applyNumberFormat="1" applyFont="1" applyFill="1" applyBorder="1" applyAlignment="1" applyProtection="1">
      <alignment/>
      <protection locked="0"/>
    </xf>
    <xf numFmtId="0" fontId="64" fillId="33" borderId="53" xfId="0" applyNumberFormat="1" applyFont="1" applyFill="1" applyBorder="1" applyAlignment="1" applyProtection="1">
      <alignment/>
      <protection locked="0"/>
    </xf>
    <xf numFmtId="0" fontId="14" fillId="33" borderId="54" xfId="0" applyFont="1" applyFill="1" applyBorder="1" applyAlignment="1" applyProtection="1">
      <alignment wrapText="1"/>
      <protection locked="0"/>
    </xf>
    <xf numFmtId="0" fontId="64" fillId="36" borderId="43" xfId="0" applyFont="1" applyFill="1" applyBorder="1" applyAlignment="1" applyProtection="1">
      <alignment horizontal="center" vertical="center"/>
      <protection locked="0"/>
    </xf>
    <xf numFmtId="0" fontId="64" fillId="36" borderId="45" xfId="0" applyFont="1" applyFill="1" applyBorder="1" applyAlignment="1" applyProtection="1">
      <alignment horizontal="center" vertical="center"/>
      <protection locked="0"/>
    </xf>
    <xf numFmtId="0" fontId="64" fillId="36" borderId="46" xfId="0" applyFont="1" applyFill="1" applyBorder="1" applyAlignment="1" applyProtection="1">
      <alignment horizontal="center" vertical="center"/>
      <protection locked="0"/>
    </xf>
    <xf numFmtId="0" fontId="64" fillId="36" borderId="55" xfId="0" applyFont="1" applyFill="1" applyBorder="1" applyAlignment="1" applyProtection="1">
      <alignment horizontal="center" vertical="center"/>
      <protection locked="0"/>
    </xf>
    <xf numFmtId="0" fontId="64" fillId="36" borderId="50" xfId="0" applyFont="1" applyFill="1" applyBorder="1" applyAlignment="1" applyProtection="1">
      <alignment horizontal="center" vertical="center"/>
      <protection locked="0"/>
    </xf>
    <xf numFmtId="0" fontId="64" fillId="36" borderId="53" xfId="0" applyFont="1" applyFill="1" applyBorder="1" applyAlignment="1" applyProtection="1">
      <alignment horizontal="center" vertical="center"/>
      <protection locked="0"/>
    </xf>
    <xf numFmtId="0" fontId="64" fillId="36" borderId="51" xfId="0" applyFont="1" applyFill="1" applyBorder="1" applyAlignment="1" applyProtection="1">
      <alignment horizontal="center" vertical="center"/>
      <protection locked="0"/>
    </xf>
    <xf numFmtId="0" fontId="64" fillId="36" borderId="52" xfId="0" applyFont="1" applyFill="1" applyBorder="1" applyAlignment="1" applyProtection="1">
      <alignment horizontal="center" vertical="center"/>
      <protection locked="0"/>
    </xf>
    <xf numFmtId="0" fontId="64" fillId="36" borderId="54" xfId="0" applyFont="1" applyFill="1" applyBorder="1" applyAlignment="1" applyProtection="1">
      <alignment horizontal="center" vertical="center"/>
      <protection locked="0"/>
    </xf>
    <xf numFmtId="0" fontId="64" fillId="0" borderId="44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4" fillId="0" borderId="47" xfId="0" applyFont="1" applyFill="1" applyBorder="1" applyAlignment="1" applyProtection="1">
      <alignment horizontal="center" vertical="center"/>
      <protection locked="0"/>
    </xf>
    <xf numFmtId="0" fontId="64" fillId="33" borderId="44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47" xfId="0" applyFont="1" applyFill="1" applyBorder="1" applyAlignment="1" applyProtection="1">
      <alignment horizontal="center" vertical="center"/>
      <protection locked="0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25" xfId="0" applyFont="1" applyFill="1" applyBorder="1" applyAlignment="1" applyProtection="1">
      <alignment horizontal="center" vertical="center"/>
      <protection locked="0"/>
    </xf>
    <xf numFmtId="0" fontId="64" fillId="33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3" fillId="0" borderId="56" xfId="0" applyFont="1" applyFill="1" applyBorder="1" applyAlignment="1" applyProtection="1">
      <alignment vertical="center"/>
      <protection hidden="1"/>
    </xf>
    <xf numFmtId="0" fontId="73" fillId="0" borderId="41" xfId="0" applyFont="1" applyFill="1" applyBorder="1" applyAlignment="1" applyProtection="1">
      <alignment horizontal="center" vertical="center"/>
      <protection hidden="1"/>
    </xf>
    <xf numFmtId="0" fontId="74" fillId="0" borderId="56" xfId="0" applyFont="1" applyFill="1" applyBorder="1" applyAlignment="1" applyProtection="1">
      <alignment vertical="center"/>
      <protection hidden="1"/>
    </xf>
    <xf numFmtId="0" fontId="74" fillId="0" borderId="41" xfId="0" applyFont="1" applyFill="1" applyBorder="1" applyAlignment="1" applyProtection="1">
      <alignment horizontal="right" vertical="center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6" fillId="0" borderId="38" xfId="0" applyFont="1" applyFill="1" applyBorder="1" applyAlignment="1" applyProtection="1">
      <alignment horizontal="center" vertical="center" wrapText="1"/>
      <protection hidden="1"/>
    </xf>
    <xf numFmtId="0" fontId="76" fillId="0" borderId="12" xfId="0" applyFont="1" applyFill="1" applyBorder="1" applyAlignment="1" applyProtection="1">
      <alignment horizontal="center" vertical="center" wrapText="1"/>
      <protection hidden="1"/>
    </xf>
    <xf numFmtId="172" fontId="64" fillId="0" borderId="19" xfId="0" applyNumberFormat="1" applyFont="1" applyFill="1" applyBorder="1" applyAlignment="1" applyProtection="1">
      <alignment horizontal="center" vertical="center"/>
      <protection hidden="1"/>
    </xf>
    <xf numFmtId="172" fontId="64" fillId="0" borderId="57" xfId="0" applyNumberFormat="1" applyFont="1" applyFill="1" applyBorder="1" applyAlignment="1" applyProtection="1">
      <alignment horizontal="center" vertical="center"/>
      <protection hidden="1"/>
    </xf>
    <xf numFmtId="172" fontId="64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59" xfId="0" applyFont="1" applyFill="1" applyBorder="1" applyAlignment="1" applyProtection="1">
      <alignment horizontal="center" vertical="center" wrapText="1"/>
      <protection hidden="1"/>
    </xf>
    <xf numFmtId="0" fontId="3" fillId="37" borderId="60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/>
      <protection hidden="1"/>
    </xf>
    <xf numFmtId="0" fontId="71" fillId="0" borderId="59" xfId="0" applyFont="1" applyFill="1" applyBorder="1" applyAlignment="1" applyProtection="1">
      <alignment horizontal="center" vertical="center"/>
      <protection hidden="1"/>
    </xf>
    <xf numFmtId="0" fontId="71" fillId="0" borderId="6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3" fillId="36" borderId="6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4" fillId="33" borderId="59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59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 locked="0"/>
    </xf>
    <xf numFmtId="0" fontId="7" fillId="33" borderId="59" xfId="0" applyFont="1" applyFill="1" applyBorder="1" applyAlignment="1" applyProtection="1">
      <alignment horizontal="center" vertical="center" wrapText="1"/>
      <protection hidden="1" locked="0"/>
    </xf>
    <xf numFmtId="0" fontId="7" fillId="33" borderId="60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 wrapText="1"/>
      <protection hidden="1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68" xfId="0" applyFont="1" applyFill="1" applyBorder="1" applyAlignment="1" applyProtection="1">
      <alignment horizontal="center" vertical="center" wrapText="1"/>
      <protection hidden="1"/>
    </xf>
    <xf numFmtId="172" fontId="64" fillId="0" borderId="69" xfId="0" applyNumberFormat="1" applyFont="1" applyFill="1" applyBorder="1" applyAlignment="1" applyProtection="1">
      <alignment horizontal="center" vertical="center"/>
      <protection hidden="1"/>
    </xf>
    <xf numFmtId="172" fontId="64" fillId="0" borderId="70" xfId="0" applyNumberFormat="1" applyFont="1" applyFill="1" applyBorder="1" applyAlignment="1" applyProtection="1">
      <alignment horizontal="center" vertical="center"/>
      <protection hidden="1"/>
    </xf>
    <xf numFmtId="172" fontId="64" fillId="0" borderId="71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172" fontId="64" fillId="0" borderId="72" xfId="0" applyNumberFormat="1" applyFont="1" applyFill="1" applyBorder="1" applyAlignment="1" applyProtection="1">
      <alignment horizontal="center" vertical="center"/>
      <protection hidden="1"/>
    </xf>
    <xf numFmtId="172" fontId="64" fillId="0" borderId="40" xfId="0" applyNumberFormat="1" applyFont="1" applyFill="1" applyBorder="1" applyAlignment="1" applyProtection="1">
      <alignment horizontal="center" vertical="center"/>
      <protection hidden="1"/>
    </xf>
    <xf numFmtId="172" fontId="64" fillId="0" borderId="68" xfId="0" applyNumberFormat="1" applyFont="1" applyFill="1" applyBorder="1" applyAlignment="1" applyProtection="1">
      <alignment horizontal="center" vertical="center"/>
      <protection hidden="1"/>
    </xf>
    <xf numFmtId="172" fontId="64" fillId="0" borderId="73" xfId="0" applyNumberFormat="1" applyFont="1" applyFill="1" applyBorder="1" applyAlignment="1" applyProtection="1">
      <alignment horizontal="center" vertical="center"/>
      <protection hidden="1"/>
    </xf>
    <xf numFmtId="172" fontId="64" fillId="0" borderId="39" xfId="0" applyNumberFormat="1" applyFont="1" applyFill="1" applyBorder="1" applyAlignment="1" applyProtection="1">
      <alignment horizontal="center" vertical="center"/>
      <protection hidden="1"/>
    </xf>
    <xf numFmtId="172" fontId="64" fillId="0" borderId="67" xfId="0" applyNumberFormat="1" applyFont="1" applyFill="1" applyBorder="1" applyAlignment="1" applyProtection="1">
      <alignment horizontal="center" vertical="center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/>
    </xf>
    <xf numFmtId="0" fontId="64" fillId="33" borderId="27" xfId="0" applyFont="1" applyFill="1" applyBorder="1" applyAlignment="1" applyProtection="1">
      <alignment horizontal="center" vertical="center" wrapText="1"/>
      <protection hidden="1"/>
    </xf>
    <xf numFmtId="0" fontId="64" fillId="33" borderId="31" xfId="0" applyFont="1" applyFill="1" applyBorder="1" applyAlignment="1" applyProtection="1">
      <alignment horizontal="center" vertical="center" wrapText="1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 locked="0"/>
    </xf>
    <xf numFmtId="0" fontId="64" fillId="33" borderId="27" xfId="0" applyFont="1" applyFill="1" applyBorder="1" applyAlignment="1" applyProtection="1">
      <alignment horizontal="center" vertical="center" wrapText="1"/>
      <protection hidden="1" locked="0"/>
    </xf>
    <xf numFmtId="0" fontId="64" fillId="33" borderId="31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8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9"/>
          <c:w val="0.975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Форма2!$I$12:$P$12</c:f>
              <c:strCache>
                <c:ptCount val="8"/>
                <c:pt idx="0">
                  <c:v>1 Орф</c:v>
                </c:pt>
                <c:pt idx="1">
                  <c:v>1 Пун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Форма2!$I$6:$P$6</c:f>
              <c:numCache>
                <c:ptCount val="8"/>
                <c:pt idx="0">
                  <c:v>57.89473684210527</c:v>
                </c:pt>
                <c:pt idx="1">
                  <c:v>73.68421052631578</c:v>
                </c:pt>
                <c:pt idx="2">
                  <c:v>94.73684210526315</c:v>
                </c:pt>
                <c:pt idx="3">
                  <c:v>57.89473684210527</c:v>
                </c:pt>
                <c:pt idx="4">
                  <c:v>68.42105263157895</c:v>
                </c:pt>
                <c:pt idx="5">
                  <c:v>68.42105263157895</c:v>
                </c:pt>
                <c:pt idx="6">
                  <c:v>68.42105263157895</c:v>
                </c:pt>
                <c:pt idx="7">
                  <c:v>52.63157894736842</c:v>
                </c:pt>
              </c:numCache>
            </c:numRef>
          </c:val>
        </c:ser>
        <c:overlap val="-27"/>
        <c:gapWidth val="219"/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75"/>
          <c:y val="0.13575"/>
          <c:w val="0.5145"/>
          <c:h val="0.78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Форма2!$Q$12:$T$12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Форма2!$V$8:$Y$8</c:f>
              <c:numCache>
                <c:ptCount val="4"/>
                <c:pt idx="0">
                  <c:v>5.263157894736842</c:v>
                </c:pt>
                <c:pt idx="1">
                  <c:v>26.31578947368421</c:v>
                </c:pt>
                <c:pt idx="2">
                  <c:v>42.10526315789473</c:v>
                </c:pt>
                <c:pt idx="3">
                  <c:v>26.31578947368421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tabSelected="1" zoomScale="70" zoomScaleNormal="70" zoomScalePageLayoutView="0" workbookViewId="0" topLeftCell="B1">
      <selection activeCell="E15" sqref="E15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hidden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6" width="9.57421875" style="1" customWidth="1"/>
    <col min="17" max="17" width="11.7109375" style="1" bestFit="1" customWidth="1"/>
    <col min="18" max="18" width="12.57421875" style="1" bestFit="1" customWidth="1"/>
    <col min="19" max="19" width="11.7109375" style="1" bestFit="1" customWidth="1"/>
    <col min="20" max="20" width="9.57421875" style="1" bestFit="1" customWidth="1"/>
    <col min="21" max="21" width="9.57421875" style="1" customWidth="1"/>
    <col min="22" max="22" width="11.7109375" style="1" bestFit="1" customWidth="1"/>
    <col min="23" max="23" width="12.57421875" style="1" bestFit="1" customWidth="1"/>
    <col min="24" max="24" width="11.7109375" style="1" bestFit="1" customWidth="1"/>
    <col min="25" max="25" width="9.57421875" style="1" bestFit="1" customWidth="1"/>
    <col min="26" max="26" width="7.57421875" style="1" customWidth="1"/>
    <col min="27" max="27" width="9.140625" style="1" customWidth="1"/>
    <col min="28" max="28" width="3.421875" style="1" customWidth="1"/>
    <col min="29" max="29" width="30.57421875" style="1" customWidth="1"/>
    <col min="30" max="30" width="10.57421875" style="1" customWidth="1"/>
    <col min="31" max="31" width="13.28125" style="1" customWidth="1"/>
    <col min="32" max="16384" width="9.140625" style="1" customWidth="1"/>
  </cols>
  <sheetData>
    <row r="1" spans="2:30" ht="21.75" customHeight="1" thickBot="1">
      <c r="B1" s="154" t="s">
        <v>18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  <c r="AD1" s="1" t="s">
        <v>8</v>
      </c>
    </row>
    <row r="2" spans="2:31" ht="33" customHeight="1" thickBot="1">
      <c r="B2" s="157" t="s">
        <v>125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 t="s">
        <v>19</v>
      </c>
      <c r="R2" s="160"/>
      <c r="S2" s="160"/>
      <c r="T2" s="160"/>
      <c r="U2" s="160"/>
      <c r="V2" s="160"/>
      <c r="W2" s="160"/>
      <c r="X2" s="160"/>
      <c r="Y2" s="161"/>
      <c r="AB2" s="45"/>
      <c r="AC2" s="79" t="s">
        <v>20</v>
      </c>
      <c r="AD2" s="46"/>
      <c r="AE2" s="47" t="s">
        <v>96</v>
      </c>
    </row>
    <row r="3" spans="2:31" ht="21.75" customHeight="1" thickBot="1">
      <c r="B3" s="162" t="s">
        <v>21</v>
      </c>
      <c r="C3" s="162"/>
      <c r="D3" s="162"/>
      <c r="E3" s="163" t="s">
        <v>120</v>
      </c>
      <c r="F3" s="164"/>
      <c r="G3" s="164"/>
      <c r="H3" s="165"/>
      <c r="I3" s="169" t="s">
        <v>22</v>
      </c>
      <c r="J3" s="170"/>
      <c r="K3" s="170"/>
      <c r="L3" s="170"/>
      <c r="M3" s="170"/>
      <c r="N3" s="170"/>
      <c r="O3" s="170"/>
      <c r="P3" s="170"/>
      <c r="Q3" s="171" t="s">
        <v>148</v>
      </c>
      <c r="R3" s="172"/>
      <c r="S3" s="172"/>
      <c r="T3" s="172"/>
      <c r="U3" s="172"/>
      <c r="V3" s="172"/>
      <c r="W3" s="172"/>
      <c r="X3" s="172"/>
      <c r="Y3" s="173"/>
      <c r="AB3" s="45"/>
      <c r="AC3" s="79" t="s">
        <v>23</v>
      </c>
      <c r="AD3" s="9" t="s">
        <v>24</v>
      </c>
      <c r="AE3" s="55" t="str">
        <f>IF(AND(E3&lt;&gt;"",B13&lt;&gt;"Введите название ОО в эту ячейку"),CONCATENATE("Форма 2 (",E3,", ",B13,") ",AE5," ",AE7," ",AE9,""),"")</f>
        <v>Форма 2 (Приморско-Ахтарский р-н, СОШ № 7) 8 РУС 19122018</v>
      </c>
    </row>
    <row r="4" spans="2:31" ht="21.75" customHeight="1" thickBot="1">
      <c r="B4" s="162"/>
      <c r="C4" s="162"/>
      <c r="D4" s="162"/>
      <c r="E4" s="166"/>
      <c r="F4" s="167"/>
      <c r="G4" s="167"/>
      <c r="H4" s="168"/>
      <c r="I4" s="174" t="str">
        <f>IF(E3&lt;&gt;"",AE3,"")</f>
        <v>Форма 2 (Приморско-Ахтарский р-н, СОШ № 7) 8 РУС 19122018</v>
      </c>
      <c r="J4" s="175"/>
      <c r="K4" s="175"/>
      <c r="L4" s="175"/>
      <c r="M4" s="175"/>
      <c r="N4" s="175"/>
      <c r="O4" s="175"/>
      <c r="P4" s="175"/>
      <c r="Q4" s="176" t="s">
        <v>25</v>
      </c>
      <c r="R4" s="176"/>
      <c r="S4" s="176"/>
      <c r="T4" s="177" t="s">
        <v>149</v>
      </c>
      <c r="U4" s="178"/>
      <c r="V4" s="178"/>
      <c r="W4" s="178"/>
      <c r="X4" s="178"/>
      <c r="Y4" s="179"/>
      <c r="AB4" s="45"/>
      <c r="AC4" s="79" t="s">
        <v>32</v>
      </c>
      <c r="AD4" s="9" t="s">
        <v>110</v>
      </c>
      <c r="AE4" s="1" t="s">
        <v>97</v>
      </c>
    </row>
    <row r="5" spans="2:31" ht="24.75" customHeight="1" thickBot="1">
      <c r="B5" s="162" t="s">
        <v>27</v>
      </c>
      <c r="C5" s="162"/>
      <c r="D5" s="162"/>
      <c r="E5" s="162"/>
      <c r="F5" s="183" t="s">
        <v>28</v>
      </c>
      <c r="G5" s="183" t="s">
        <v>29</v>
      </c>
      <c r="H5" s="186" t="s">
        <v>30</v>
      </c>
      <c r="I5" s="198" t="s">
        <v>31</v>
      </c>
      <c r="J5" s="199"/>
      <c r="K5" s="199"/>
      <c r="L5" s="199"/>
      <c r="M5" s="199"/>
      <c r="N5" s="199"/>
      <c r="O5" s="199"/>
      <c r="P5" s="199"/>
      <c r="Q5" s="182" t="s">
        <v>106</v>
      </c>
      <c r="R5" s="182"/>
      <c r="S5" s="182"/>
      <c r="T5" s="182"/>
      <c r="U5" s="195" t="s">
        <v>87</v>
      </c>
      <c r="V5" s="182" t="s">
        <v>107</v>
      </c>
      <c r="W5" s="182"/>
      <c r="X5" s="182"/>
      <c r="Y5" s="182"/>
      <c r="AB5" s="45"/>
      <c r="AC5" s="79" t="s">
        <v>33</v>
      </c>
      <c r="AD5" s="9" t="s">
        <v>111</v>
      </c>
      <c r="AE5" s="1">
        <v>8</v>
      </c>
    </row>
    <row r="6" spans="2:31" ht="21.75" customHeight="1" thickBot="1">
      <c r="B6" s="162"/>
      <c r="C6" s="162"/>
      <c r="D6" s="162"/>
      <c r="E6" s="162"/>
      <c r="F6" s="184"/>
      <c r="G6" s="184"/>
      <c r="H6" s="186"/>
      <c r="I6" s="56">
        <f aca="true" t="shared" si="0" ref="I6:P6">I8/$H$8*100</f>
        <v>57.89473684210527</v>
      </c>
      <c r="J6" s="56">
        <f t="shared" si="0"/>
        <v>73.68421052631578</v>
      </c>
      <c r="K6" s="56">
        <f t="shared" si="0"/>
        <v>94.73684210526315</v>
      </c>
      <c r="L6" s="56">
        <f t="shared" si="0"/>
        <v>57.89473684210527</v>
      </c>
      <c r="M6" s="56">
        <f t="shared" si="0"/>
        <v>68.42105263157895</v>
      </c>
      <c r="N6" s="56">
        <f t="shared" si="0"/>
        <v>68.42105263157895</v>
      </c>
      <c r="O6" s="56">
        <f t="shared" si="0"/>
        <v>68.42105263157895</v>
      </c>
      <c r="P6" s="56">
        <f t="shared" si="0"/>
        <v>52.63157894736842</v>
      </c>
      <c r="Q6" s="182"/>
      <c r="R6" s="182"/>
      <c r="S6" s="182"/>
      <c r="T6" s="182"/>
      <c r="U6" s="196"/>
      <c r="V6" s="182"/>
      <c r="W6" s="182"/>
      <c r="X6" s="182"/>
      <c r="Y6" s="182"/>
      <c r="AB6" s="45"/>
      <c r="AC6" s="79" t="s">
        <v>35</v>
      </c>
      <c r="AD6" s="9" t="s">
        <v>112</v>
      </c>
      <c r="AE6" s="1" t="s">
        <v>98</v>
      </c>
    </row>
    <row r="7" spans="2:31" ht="24.75" customHeight="1" thickBot="1">
      <c r="B7" s="162"/>
      <c r="C7" s="162"/>
      <c r="D7" s="162"/>
      <c r="E7" s="162"/>
      <c r="F7" s="185"/>
      <c r="G7" s="185"/>
      <c r="H7" s="186"/>
      <c r="I7" s="198" t="s">
        <v>34</v>
      </c>
      <c r="J7" s="199"/>
      <c r="K7" s="199"/>
      <c r="L7" s="199"/>
      <c r="M7" s="199"/>
      <c r="N7" s="199"/>
      <c r="O7" s="199"/>
      <c r="P7" s="199"/>
      <c r="Q7" s="182"/>
      <c r="R7" s="182"/>
      <c r="S7" s="182"/>
      <c r="T7" s="182"/>
      <c r="U7" s="197"/>
      <c r="V7" s="182"/>
      <c r="W7" s="182"/>
      <c r="X7" s="182"/>
      <c r="Y7" s="182"/>
      <c r="AB7" s="45"/>
      <c r="AC7" s="80" t="s">
        <v>38</v>
      </c>
      <c r="AD7" s="9" t="s">
        <v>113</v>
      </c>
      <c r="AE7" s="1" t="s">
        <v>123</v>
      </c>
    </row>
    <row r="8" spans="2:31" ht="21.75" customHeight="1" thickBot="1">
      <c r="B8" s="162"/>
      <c r="C8" s="162"/>
      <c r="D8" s="162"/>
      <c r="E8" s="162"/>
      <c r="F8" s="2">
        <f aca="true" t="shared" si="1" ref="F8:U8">SUM(F13:F5006)</f>
        <v>19</v>
      </c>
      <c r="G8" s="2">
        <f t="shared" si="1"/>
        <v>0</v>
      </c>
      <c r="H8" s="2">
        <f t="shared" si="1"/>
        <v>19</v>
      </c>
      <c r="I8" s="3">
        <f t="shared" si="1"/>
        <v>11</v>
      </c>
      <c r="J8" s="3">
        <f t="shared" si="1"/>
        <v>14</v>
      </c>
      <c r="K8" s="3">
        <f t="shared" si="1"/>
        <v>18</v>
      </c>
      <c r="L8" s="3">
        <f t="shared" si="1"/>
        <v>11</v>
      </c>
      <c r="M8" s="3">
        <f t="shared" si="1"/>
        <v>13</v>
      </c>
      <c r="N8" s="3">
        <f t="shared" si="1"/>
        <v>13</v>
      </c>
      <c r="O8" s="3">
        <f t="shared" si="1"/>
        <v>13</v>
      </c>
      <c r="P8" s="3">
        <f t="shared" si="1"/>
        <v>10</v>
      </c>
      <c r="Q8" s="2">
        <f t="shared" si="1"/>
        <v>1</v>
      </c>
      <c r="R8" s="2">
        <f t="shared" si="1"/>
        <v>5</v>
      </c>
      <c r="S8" s="2">
        <f t="shared" si="1"/>
        <v>8</v>
      </c>
      <c r="T8" s="2">
        <f t="shared" si="1"/>
        <v>5</v>
      </c>
      <c r="U8" s="2">
        <f t="shared" si="1"/>
        <v>0</v>
      </c>
      <c r="V8" s="4">
        <f>Q8/$H$8*100</f>
        <v>5.263157894736842</v>
      </c>
      <c r="W8" s="4">
        <f>R8/$H$8*100</f>
        <v>26.31578947368421</v>
      </c>
      <c r="X8" s="4">
        <f>S8/$H$8*100</f>
        <v>42.10526315789473</v>
      </c>
      <c r="Y8" s="4">
        <f>T8/$H$8*100</f>
        <v>26.31578947368421</v>
      </c>
      <c r="AB8" s="45"/>
      <c r="AC8" s="79" t="s">
        <v>42</v>
      </c>
      <c r="AD8" s="9" t="s">
        <v>114</v>
      </c>
      <c r="AE8" s="1" t="s">
        <v>99</v>
      </c>
    </row>
    <row r="9" spans="2:31" s="5" customFormat="1" ht="15" customHeight="1">
      <c r="B9" s="82"/>
      <c r="C9" s="74"/>
      <c r="D9" s="74"/>
      <c r="E9" s="75"/>
      <c r="F9" s="76"/>
      <c r="G9" s="76"/>
      <c r="H9" s="77" t="s">
        <v>37</v>
      </c>
      <c r="I9" s="78">
        <v>1</v>
      </c>
      <c r="J9" s="78">
        <v>1</v>
      </c>
      <c r="K9" s="78">
        <f aca="true" t="shared" si="2" ref="K9:P9">IF(LEN(K12)&lt;4,1,1*LEFT(RIGHT(K12,3),1))</f>
        <v>1</v>
      </c>
      <c r="L9" s="78">
        <f t="shared" si="2"/>
        <v>1</v>
      </c>
      <c r="M9" s="78">
        <f t="shared" si="2"/>
        <v>1</v>
      </c>
      <c r="N9" s="78">
        <f t="shared" si="2"/>
        <v>1</v>
      </c>
      <c r="O9" s="78">
        <f t="shared" si="2"/>
        <v>1</v>
      </c>
      <c r="P9" s="78">
        <f t="shared" si="2"/>
        <v>1</v>
      </c>
      <c r="Q9" s="82" t="str">
        <f>Q12</f>
        <v>"5"</v>
      </c>
      <c r="R9" s="82" t="str">
        <f>R12</f>
        <v>"4"</v>
      </c>
      <c r="S9" s="82" t="str">
        <f>S12</f>
        <v>"3"</v>
      </c>
      <c r="T9" s="82" t="str">
        <f>T12</f>
        <v>"2"</v>
      </c>
      <c r="U9" s="82" t="s">
        <v>89</v>
      </c>
      <c r="V9" s="147"/>
      <c r="W9" s="147"/>
      <c r="X9" s="147"/>
      <c r="Y9" s="147"/>
      <c r="AB9" s="48"/>
      <c r="AC9" s="79" t="s">
        <v>43</v>
      </c>
      <c r="AD9" s="9" t="s">
        <v>115</v>
      </c>
      <c r="AE9" s="45" t="s">
        <v>126</v>
      </c>
    </row>
    <row r="10" spans="2:30" s="5" customFormat="1" ht="15" customHeight="1" thickBot="1">
      <c r="B10" s="141"/>
      <c r="C10" s="142"/>
      <c r="D10" s="74"/>
      <c r="E10" s="143"/>
      <c r="F10" s="144"/>
      <c r="G10" s="76"/>
      <c r="H10" s="145" t="s">
        <v>119</v>
      </c>
      <c r="I10" s="146" t="s">
        <v>121</v>
      </c>
      <c r="J10" s="146" t="s">
        <v>122</v>
      </c>
      <c r="K10" s="146">
        <f aca="true" t="shared" si="3" ref="K10:P10">IF(LEN(K12)&lt;4,K12,LEFT(K12,LEN(K12)-4))</f>
        <v>2</v>
      </c>
      <c r="L10" s="146">
        <f t="shared" si="3"/>
        <v>3</v>
      </c>
      <c r="M10" s="146">
        <f t="shared" si="3"/>
        <v>4</v>
      </c>
      <c r="N10" s="146">
        <f t="shared" si="3"/>
        <v>5</v>
      </c>
      <c r="O10" s="146">
        <f t="shared" si="3"/>
        <v>6</v>
      </c>
      <c r="P10" s="146">
        <f t="shared" si="3"/>
        <v>7</v>
      </c>
      <c r="Q10" s="141"/>
      <c r="R10" s="141"/>
      <c r="S10" s="141"/>
      <c r="T10" s="141"/>
      <c r="U10" s="141"/>
      <c r="V10" s="148"/>
      <c r="W10" s="148"/>
      <c r="X10" s="148"/>
      <c r="Y10" s="148"/>
      <c r="AB10" s="48"/>
      <c r="AC10" s="79" t="s">
        <v>44</v>
      </c>
      <c r="AD10" s="1"/>
    </row>
    <row r="11" spans="2:29" ht="37.5" customHeight="1" thickBot="1">
      <c r="B11" s="182" t="s">
        <v>39</v>
      </c>
      <c r="C11" s="187" t="s">
        <v>9</v>
      </c>
      <c r="D11" s="189" t="s">
        <v>8</v>
      </c>
      <c r="E11" s="180" t="str">
        <f>1!D5</f>
        <v>Ф.И.О.  учителя</v>
      </c>
      <c r="F11" s="188" t="s">
        <v>7</v>
      </c>
      <c r="G11" s="189" t="s">
        <v>40</v>
      </c>
      <c r="H11" s="180" t="s">
        <v>6</v>
      </c>
      <c r="I11" s="182" t="s">
        <v>41</v>
      </c>
      <c r="J11" s="182"/>
      <c r="K11" s="182"/>
      <c r="L11" s="182"/>
      <c r="M11" s="182"/>
      <c r="N11" s="182"/>
      <c r="O11" s="182"/>
      <c r="P11" s="182"/>
      <c r="Q11" s="182" t="s">
        <v>105</v>
      </c>
      <c r="R11" s="200"/>
      <c r="S11" s="200"/>
      <c r="T11" s="200"/>
      <c r="U11" s="195" t="s">
        <v>88</v>
      </c>
      <c r="V11" s="201" t="s">
        <v>108</v>
      </c>
      <c r="W11" s="199"/>
      <c r="X11" s="199"/>
      <c r="Y11" s="202"/>
      <c r="AB11" s="45"/>
      <c r="AC11" s="79" t="s">
        <v>46</v>
      </c>
    </row>
    <row r="12" spans="2:30" ht="16.5" thickBot="1">
      <c r="B12" s="182"/>
      <c r="C12" s="188"/>
      <c r="D12" s="189"/>
      <c r="E12" s="180"/>
      <c r="F12" s="190"/>
      <c r="G12" s="191"/>
      <c r="H12" s="181"/>
      <c r="I12" s="149" t="s">
        <v>121</v>
      </c>
      <c r="J12" s="150" t="s">
        <v>122</v>
      </c>
      <c r="K12" s="150">
        <v>2</v>
      </c>
      <c r="L12" s="150">
        <v>3</v>
      </c>
      <c r="M12" s="150">
        <v>4</v>
      </c>
      <c r="N12" s="150">
        <v>5</v>
      </c>
      <c r="O12" s="150">
        <v>6</v>
      </c>
      <c r="P12" s="150">
        <v>7</v>
      </c>
      <c r="Q12" s="6" t="str">
        <f>1!N7</f>
        <v>"5"</v>
      </c>
      <c r="R12" s="7" t="str">
        <f>1!N8</f>
        <v>"4"</v>
      </c>
      <c r="S12" s="7" t="str">
        <f>1!N9</f>
        <v>"3"</v>
      </c>
      <c r="T12" s="8" t="str">
        <f>1!N10</f>
        <v>"2"</v>
      </c>
      <c r="U12" s="197"/>
      <c r="V12" s="57" t="str">
        <f>Q12</f>
        <v>"5"</v>
      </c>
      <c r="W12" s="7" t="str">
        <f>R12</f>
        <v>"4"</v>
      </c>
      <c r="X12" s="7" t="str">
        <f>S12</f>
        <v>"3"</v>
      </c>
      <c r="Y12" s="8" t="str">
        <f>T12</f>
        <v>"2"</v>
      </c>
      <c r="AB12" s="45"/>
      <c r="AC12" s="79" t="s">
        <v>26</v>
      </c>
      <c r="AD12" s="1" t="s">
        <v>45</v>
      </c>
    </row>
    <row r="13" spans="2:30" ht="16.5" customHeight="1">
      <c r="B13" s="212" t="str">
        <f>IF(1!M1="","Введите название ОО в эту ячейку",1!M1)</f>
        <v>СОШ № 7</v>
      </c>
      <c r="C13" s="115">
        <f>IF(1!K$1="","",1!K$1)</f>
        <v>8</v>
      </c>
      <c r="D13" s="116">
        <f>IF(1!D$6="","",1!D$6)</f>
      </c>
      <c r="E13" s="117" t="str">
        <f>IF(1!E$5="","",1!E$5)</f>
        <v>Лукаш Н.Н.</v>
      </c>
      <c r="F13" s="123">
        <f>COUNTA(1!B$15:B$54)</f>
        <v>19</v>
      </c>
      <c r="G13" s="126">
        <f>COUNTIF(1!C$15:C$54,"да")</f>
        <v>0</v>
      </c>
      <c r="H13" s="129">
        <f>COUNTIF(1!D$15:D$54,"&gt;0")</f>
        <v>19</v>
      </c>
      <c r="I13" s="132">
        <f>COUNTIF(1!E$15:E$54,I$9)</f>
        <v>11</v>
      </c>
      <c r="J13" s="132">
        <f>COUNTIF(1!F$15:F$54,J$9)</f>
        <v>14</v>
      </c>
      <c r="K13" s="132">
        <f>COUNTIF(1!G$15:G$54,K$9)</f>
        <v>18</v>
      </c>
      <c r="L13" s="132">
        <f>COUNTIF(1!H$15:H$54,L$9)</f>
        <v>11</v>
      </c>
      <c r="M13" s="132">
        <f>COUNTIF(1!I$15:I$54,M$9)</f>
        <v>13</v>
      </c>
      <c r="N13" s="132">
        <f>COUNTIF(1!J$15:J$54,N$9)</f>
        <v>13</v>
      </c>
      <c r="O13" s="132">
        <f>COUNTIF(1!K$15:K$54,O$9)</f>
        <v>13</v>
      </c>
      <c r="P13" s="132">
        <f>COUNTIF(1!L$15:L$54,P$9)</f>
        <v>10</v>
      </c>
      <c r="Q13" s="123">
        <f>COUNTIF(1!$N$15:$N$54,Q$9)</f>
        <v>1</v>
      </c>
      <c r="R13" s="135">
        <f>COUNTIF(1!$N$15:$N$54,R$9)</f>
        <v>5</v>
      </c>
      <c r="S13" s="135">
        <f>COUNTIF(1!$N$15:$N$54,S$9)</f>
        <v>8</v>
      </c>
      <c r="T13" s="138">
        <f>COUNTIF(1!$N$15:$N$54,T$9)</f>
        <v>5</v>
      </c>
      <c r="U13" s="49">
        <f>COUNTIF(1!P$15:P$54,1)</f>
        <v>0</v>
      </c>
      <c r="V13" s="206">
        <f>SUM(Q13:Q17)/SUM($H13:$H17)*100</f>
        <v>5.263157894736842</v>
      </c>
      <c r="W13" s="203">
        <f>SUM(R13:R17)/SUM($H13:$H17)*100</f>
        <v>26.31578947368421</v>
      </c>
      <c r="X13" s="203">
        <f>SUM(S13:S17)/SUM($H13:$H17)*100</f>
        <v>42.10526315789473</v>
      </c>
      <c r="Y13" s="192">
        <f>SUM(T13:T17)/SUM($H13:$H17)*100</f>
        <v>26.31578947368421</v>
      </c>
      <c r="Z13" s="151">
        <f>SUM(V13:Y17)</f>
        <v>99.99999999999999</v>
      </c>
      <c r="AB13" s="45"/>
      <c r="AC13" s="79" t="s">
        <v>48</v>
      </c>
      <c r="AD13" s="1" t="s">
        <v>47</v>
      </c>
    </row>
    <row r="14" spans="2:30" ht="16.5" customHeight="1">
      <c r="B14" s="213"/>
      <c r="C14" s="118">
        <f>IF(2!K$1="","",2!K$1)</f>
        <v>8</v>
      </c>
      <c r="D14" s="116">
        <f>IF(2!D$6="","",2!D$6)</f>
      </c>
      <c r="E14" s="119">
        <f>IF(2!E$5="","",2!E$5)</f>
      </c>
      <c r="F14" s="124">
        <f>COUNTA(2!B$15:B$54)</f>
        <v>0</v>
      </c>
      <c r="G14" s="127">
        <f>COUNTIF(2!C$15:C$54,"да")</f>
        <v>0</v>
      </c>
      <c r="H14" s="130">
        <f>COUNTIF(2!D$15:D$54,"&gt;0")</f>
        <v>0</v>
      </c>
      <c r="I14" s="133">
        <f>COUNTIF(2!E$15:E$54,I$9)</f>
        <v>0</v>
      </c>
      <c r="J14" s="133">
        <f>COUNTIF(2!F$15:F$54,J$9)</f>
        <v>0</v>
      </c>
      <c r="K14" s="133">
        <f>COUNTIF(2!G$15:G$54,K$9)</f>
        <v>0</v>
      </c>
      <c r="L14" s="133">
        <f>COUNTIF(2!H$15:H$54,L$9)</f>
        <v>0</v>
      </c>
      <c r="M14" s="133">
        <f>COUNTIF(2!I$15:I$54,M$9)</f>
        <v>0</v>
      </c>
      <c r="N14" s="133">
        <f>COUNTIF(2!J$15:J$54,N$9)</f>
        <v>0</v>
      </c>
      <c r="O14" s="133">
        <f>COUNTIF(2!K$15:K$54,O$9)</f>
        <v>0</v>
      </c>
      <c r="P14" s="133">
        <f>COUNTIF(2!L$15:L$54,P$9)</f>
        <v>0</v>
      </c>
      <c r="Q14" s="124">
        <f>COUNTIF(2!$N$15:$N$54,Q$9)</f>
        <v>0</v>
      </c>
      <c r="R14" s="136">
        <f>COUNTIF(2!$N$15:$N$54,R$9)</f>
        <v>0</v>
      </c>
      <c r="S14" s="136">
        <f>COUNTIF(2!$N$15:$N$54,S$9)</f>
        <v>0</v>
      </c>
      <c r="T14" s="139">
        <f>COUNTIF(2!$N$15:$N$54,T$9)</f>
        <v>0</v>
      </c>
      <c r="U14" s="50">
        <f>COUNTIF(2!P$15:P$54,1)</f>
        <v>0</v>
      </c>
      <c r="V14" s="207"/>
      <c r="W14" s="204"/>
      <c r="X14" s="204"/>
      <c r="Y14" s="193"/>
      <c r="Z14" s="152"/>
      <c r="AB14" s="45"/>
      <c r="AC14" s="79" t="s">
        <v>50</v>
      </c>
      <c r="AD14" s="1" t="s">
        <v>49</v>
      </c>
    </row>
    <row r="15" spans="2:30" ht="16.5" customHeight="1">
      <c r="B15" s="213"/>
      <c r="C15" s="118">
        <f>IF(3!K$1="","",3!K$1)</f>
      </c>
      <c r="D15" s="116">
        <f>IF(3!D$6="","",3!D$6)</f>
      </c>
      <c r="E15" s="119">
        <f>IF(3!E$5="","",3!E$5)</f>
      </c>
      <c r="F15" s="124">
        <f>COUNTA(3!B$15:B$54)</f>
        <v>0</v>
      </c>
      <c r="G15" s="127">
        <f>COUNTIF(3!C$15:C$54,"да")</f>
        <v>0</v>
      </c>
      <c r="H15" s="130">
        <f>COUNTIF(3!D$15:D$54,"&gt;0")</f>
        <v>0</v>
      </c>
      <c r="I15" s="133">
        <f>COUNTIF(3!E$15:E$54,I$9)</f>
        <v>0</v>
      </c>
      <c r="J15" s="133">
        <f>COUNTIF(3!F$15:F$54,J$9)</f>
        <v>0</v>
      </c>
      <c r="K15" s="133">
        <f>COUNTIF(3!G$15:G$54,K$9)</f>
        <v>0</v>
      </c>
      <c r="L15" s="133">
        <f>COUNTIF(3!H$15:H$54,L$9)</f>
        <v>0</v>
      </c>
      <c r="M15" s="133">
        <f>COUNTIF(3!I$15:I$54,M$9)</f>
        <v>0</v>
      </c>
      <c r="N15" s="133">
        <f>COUNTIF(3!J$15:J$54,N$9)</f>
        <v>0</v>
      </c>
      <c r="O15" s="133">
        <f>COUNTIF(3!K$15:K$54,O$9)</f>
        <v>0</v>
      </c>
      <c r="P15" s="133">
        <f>COUNTIF(3!L$15:L$54,P$9)</f>
        <v>0</v>
      </c>
      <c r="Q15" s="124">
        <f>COUNTIF(3!$N$15:$N$54,Q$9)</f>
        <v>0</v>
      </c>
      <c r="R15" s="136">
        <f>COUNTIF(3!$N$15:$N$54,R$9)</f>
        <v>0</v>
      </c>
      <c r="S15" s="136">
        <f>COUNTIF(3!$N$15:$N$54,S$9)</f>
        <v>0</v>
      </c>
      <c r="T15" s="139">
        <f>COUNTIF(3!$N$15:$N$54,T$9)</f>
        <v>0</v>
      </c>
      <c r="U15" s="50">
        <f>COUNTIF(3!P$15:P$54,1)</f>
        <v>0</v>
      </c>
      <c r="V15" s="207"/>
      <c r="W15" s="204"/>
      <c r="X15" s="204"/>
      <c r="Y15" s="193"/>
      <c r="Z15" s="152"/>
      <c r="AB15" s="45"/>
      <c r="AC15" s="79" t="s">
        <v>52</v>
      </c>
      <c r="AD15" s="1" t="s">
        <v>51</v>
      </c>
    </row>
    <row r="16" spans="2:30" ht="16.5" customHeight="1">
      <c r="B16" s="213"/>
      <c r="C16" s="118">
        <f>IF(4!K$1="","",4!K$1)</f>
      </c>
      <c r="D16" s="116">
        <f>IF(4!D$6="","",4!D$6)</f>
      </c>
      <c r="E16" s="119">
        <f>IF(4!E$5="","",4!E$5)</f>
      </c>
      <c r="F16" s="124">
        <f>COUNTA(4!B$15:B$54)</f>
        <v>0</v>
      </c>
      <c r="G16" s="127">
        <f>COUNTIF(4!C$15:C$54,"да")</f>
        <v>0</v>
      </c>
      <c r="H16" s="130">
        <f>COUNTIF(4!D$15:D$54,"&gt;0")</f>
        <v>0</v>
      </c>
      <c r="I16" s="133">
        <f>COUNTIF(4!E$15:E$54,I$9)</f>
        <v>0</v>
      </c>
      <c r="J16" s="133">
        <f>COUNTIF(4!F$15:F$54,J$9)</f>
        <v>0</v>
      </c>
      <c r="K16" s="133">
        <f>COUNTIF(4!G$15:G$54,K$9)</f>
        <v>0</v>
      </c>
      <c r="L16" s="133">
        <f>COUNTIF(4!H$15:H$54,L$9)</f>
        <v>0</v>
      </c>
      <c r="M16" s="133">
        <f>COUNTIF(4!I$15:I$54,M$9)</f>
        <v>0</v>
      </c>
      <c r="N16" s="133">
        <f>COUNTIF(4!J$15:J$54,N$9)</f>
        <v>0</v>
      </c>
      <c r="O16" s="133">
        <f>COUNTIF(4!K$15:K$54,O$9)</f>
        <v>0</v>
      </c>
      <c r="P16" s="133">
        <f>COUNTIF(4!L$15:L$54,P$9)</f>
        <v>0</v>
      </c>
      <c r="Q16" s="124">
        <f>COUNTIF(4!$N$15:$N$54,Q$9)</f>
        <v>0</v>
      </c>
      <c r="R16" s="136">
        <f>COUNTIF(4!$N$15:$N$54,R$9)</f>
        <v>0</v>
      </c>
      <c r="S16" s="136">
        <f>COUNTIF(4!$N$15:$N$54,S$9)</f>
        <v>0</v>
      </c>
      <c r="T16" s="139">
        <f>COUNTIF(4!$N$15:$N$54,T$9)</f>
        <v>0</v>
      </c>
      <c r="U16" s="50">
        <f>COUNTIF(4!P$15:P$54,1)</f>
        <v>0</v>
      </c>
      <c r="V16" s="207"/>
      <c r="W16" s="204"/>
      <c r="X16" s="204"/>
      <c r="Y16" s="193"/>
      <c r="Z16" s="152"/>
      <c r="AB16" s="45"/>
      <c r="AC16" s="79" t="s">
        <v>54</v>
      </c>
      <c r="AD16" s="1" t="s">
        <v>53</v>
      </c>
    </row>
    <row r="17" spans="2:30" ht="16.5" customHeight="1" thickBot="1">
      <c r="B17" s="214"/>
      <c r="C17" s="120">
        <f>IF(5!K$1="","",5!K$1)</f>
      </c>
      <c r="D17" s="121">
        <f>IF(5!D$6="","",5!D$6)</f>
      </c>
      <c r="E17" s="122">
        <f>IF(5!E$5="","",5!E$5)</f>
      </c>
      <c r="F17" s="125">
        <f>COUNTA(5!B$15:B$54)</f>
        <v>0</v>
      </c>
      <c r="G17" s="128">
        <f>COUNTIF(5!C$15:C$54,"да")</f>
        <v>0</v>
      </c>
      <c r="H17" s="131">
        <f>COUNTIF(5!D$15:D$54,"&gt;0")</f>
        <v>0</v>
      </c>
      <c r="I17" s="134">
        <f>COUNTIF(5!E$15:E$54,I$9)</f>
        <v>0</v>
      </c>
      <c r="J17" s="134">
        <f>COUNTIF(5!F$15:F$54,J$9)</f>
        <v>0</v>
      </c>
      <c r="K17" s="134">
        <f>COUNTIF(5!G$15:G$54,K$9)</f>
        <v>0</v>
      </c>
      <c r="L17" s="134">
        <f>COUNTIF(5!H$15:H$54,L$9)</f>
        <v>0</v>
      </c>
      <c r="M17" s="134">
        <f>COUNTIF(5!I$15:I$54,M$9)</f>
        <v>0</v>
      </c>
      <c r="N17" s="134">
        <f>COUNTIF(5!J$15:J$54,N$9)</f>
        <v>0</v>
      </c>
      <c r="O17" s="134">
        <f>COUNTIF(5!K$15:K$54,O$9)</f>
        <v>0</v>
      </c>
      <c r="P17" s="134">
        <f>COUNTIF(5!L$15:L$54,P$9)</f>
        <v>0</v>
      </c>
      <c r="Q17" s="125">
        <f>COUNTIF(5!$N$15:$N$54,Q$9)</f>
        <v>0</v>
      </c>
      <c r="R17" s="137">
        <f>COUNTIF(5!$N$15:$N$54,R$9)</f>
        <v>0</v>
      </c>
      <c r="S17" s="137">
        <f>COUNTIF(5!$N$15:$N$54,S$9)</f>
        <v>0</v>
      </c>
      <c r="T17" s="140">
        <f>COUNTIF(5!$N$15:$N$54,T$9)</f>
        <v>0</v>
      </c>
      <c r="U17" s="51">
        <f>COUNTIF(5!P$15:P$54,1)</f>
        <v>0</v>
      </c>
      <c r="V17" s="208"/>
      <c r="W17" s="205"/>
      <c r="X17" s="205"/>
      <c r="Y17" s="194"/>
      <c r="Z17" s="153"/>
      <c r="AB17" s="45"/>
      <c r="AC17" s="79" t="s">
        <v>56</v>
      </c>
      <c r="AD17" s="1" t="s">
        <v>55</v>
      </c>
    </row>
    <row r="18" spans="2:30" ht="16.5" customHeight="1">
      <c r="B18" s="209">
        <f>IF(SUM(Q18:T22)=0,"",B8)</f>
      </c>
      <c r="C18" s="115">
        <f>IF(6!K$1="","",6!K$1)</f>
      </c>
      <c r="D18" s="116">
        <f>IF(6!D$6="","",6!D$6)</f>
      </c>
      <c r="E18" s="117">
        <f>IF(6!E$5="","",6!E$5)</f>
      </c>
      <c r="F18" s="123">
        <f>COUNTA(6!B$15:B$54)</f>
        <v>0</v>
      </c>
      <c r="G18" s="126">
        <f>COUNTIF(6!C$15:C$54,"да")</f>
        <v>0</v>
      </c>
      <c r="H18" s="129">
        <f>COUNTIF(6!D$15:D$54,"&gt;0")</f>
        <v>0</v>
      </c>
      <c r="I18" s="132">
        <f>COUNTIF(6!E$15:E$54,I$9)</f>
        <v>0</v>
      </c>
      <c r="J18" s="132">
        <f>COUNTIF(6!F$15:F$54,J$9)</f>
        <v>0</v>
      </c>
      <c r="K18" s="132">
        <f>COUNTIF(6!G$15:G$54,K$9)</f>
        <v>0</v>
      </c>
      <c r="L18" s="132">
        <f>COUNTIF(6!H$15:H$54,L$9)</f>
        <v>0</v>
      </c>
      <c r="M18" s="132">
        <f>COUNTIF(6!I$15:I$54,M$9)</f>
        <v>0</v>
      </c>
      <c r="N18" s="132">
        <f>COUNTIF(6!J$15:J$54,N$9)</f>
        <v>0</v>
      </c>
      <c r="O18" s="132">
        <f>COUNTIF(6!K$15:K$54,O$9)</f>
        <v>0</v>
      </c>
      <c r="P18" s="132">
        <f>COUNTIF(6!L$15:L$54,P$9)</f>
        <v>0</v>
      </c>
      <c r="Q18" s="123">
        <f>COUNTIF(6!$N$15:$N$54,Q$9)</f>
        <v>0</v>
      </c>
      <c r="R18" s="135">
        <f>COUNTIF(6!$N$15:$N$54,R$9)</f>
        <v>0</v>
      </c>
      <c r="S18" s="135">
        <f>COUNTIF(6!$N$15:$N$54,S$9)</f>
        <v>0</v>
      </c>
      <c r="T18" s="138">
        <f>COUNTIF(6!$N$15:$N$54,T$9)</f>
        <v>0</v>
      </c>
      <c r="U18" s="49">
        <f>COUNTIF(6!P$15:P$54,1)</f>
        <v>0</v>
      </c>
      <c r="V18" s="206" t="e">
        <f>SUM(Q18:Q22)/SUM($H18:$H22)*100</f>
        <v>#DIV/0!</v>
      </c>
      <c r="W18" s="203" t="e">
        <f>SUM(R18:R22)/SUM($H18:$H22)*100</f>
        <v>#DIV/0!</v>
      </c>
      <c r="X18" s="203" t="e">
        <f>SUM(S18:S22)/SUM($H18:$H22)*100</f>
        <v>#DIV/0!</v>
      </c>
      <c r="Y18" s="192" t="e">
        <f>SUM(T18:T22)/SUM($H18:$H22)*100</f>
        <v>#DIV/0!</v>
      </c>
      <c r="Z18" s="151" t="e">
        <f>SUM(V18:Y22)</f>
        <v>#DIV/0!</v>
      </c>
      <c r="AB18" s="45"/>
      <c r="AC18" s="79" t="s">
        <v>58</v>
      </c>
      <c r="AD18" s="1" t="s">
        <v>57</v>
      </c>
    </row>
    <row r="19" spans="2:29" ht="16.5" customHeight="1">
      <c r="B19" s="210"/>
      <c r="C19" s="118">
        <f>IF(7!K$1="","",7!K$1)</f>
      </c>
      <c r="D19" s="116">
        <f>IF(7!D$6="","",7!D$6)</f>
      </c>
      <c r="E19" s="119">
        <f>IF(7!E$5="","",7!E$5)</f>
      </c>
      <c r="F19" s="124">
        <f>COUNTA(7!B$15:B$54)</f>
        <v>0</v>
      </c>
      <c r="G19" s="127">
        <f>COUNTIF(7!C$15:C$54,"да")</f>
        <v>0</v>
      </c>
      <c r="H19" s="130">
        <f>COUNTIF(7!D$15:D$54,"&gt;0")</f>
        <v>0</v>
      </c>
      <c r="I19" s="133">
        <f>COUNTIF(7!E$15:E$54,I$9)</f>
        <v>0</v>
      </c>
      <c r="J19" s="133">
        <f>COUNTIF(7!F$15:F$54,J$9)</f>
        <v>0</v>
      </c>
      <c r="K19" s="133">
        <f>COUNTIF(7!G$15:G$54,K$9)</f>
        <v>0</v>
      </c>
      <c r="L19" s="133">
        <f>COUNTIF(7!H$15:H$54,L$9)</f>
        <v>0</v>
      </c>
      <c r="M19" s="133">
        <f>COUNTIF(7!I$15:I$54,M$9)</f>
        <v>0</v>
      </c>
      <c r="N19" s="133">
        <f>COUNTIF(7!J$15:J$54,N$9)</f>
        <v>0</v>
      </c>
      <c r="O19" s="133">
        <f>COUNTIF(7!K$15:K$54,O$9)</f>
        <v>0</v>
      </c>
      <c r="P19" s="133">
        <f>COUNTIF(7!L$15:L$54,P$9)</f>
        <v>0</v>
      </c>
      <c r="Q19" s="124">
        <f>COUNTIF(7!$N$15:$N$54,Q$9)</f>
        <v>0</v>
      </c>
      <c r="R19" s="136">
        <f>COUNTIF(7!$N$15:$N$54,R$9)</f>
        <v>0</v>
      </c>
      <c r="S19" s="136">
        <f>COUNTIF(7!$N$15:$N$54,S$9)</f>
        <v>0</v>
      </c>
      <c r="T19" s="139">
        <f>COUNTIF(7!$N$15:$N$54,T$9)</f>
        <v>0</v>
      </c>
      <c r="U19" s="50">
        <f>COUNTIF(7!P$15:P$54,1)</f>
        <v>0</v>
      </c>
      <c r="V19" s="207"/>
      <c r="W19" s="204"/>
      <c r="X19" s="204"/>
      <c r="Y19" s="193"/>
      <c r="Z19" s="152"/>
      <c r="AB19" s="45"/>
      <c r="AC19" s="79" t="s">
        <v>59</v>
      </c>
    </row>
    <row r="20" spans="2:29" ht="16.5" customHeight="1">
      <c r="B20" s="210"/>
      <c r="C20" s="118">
        <f>IF(8!K$1="","",8!K$1)</f>
      </c>
      <c r="D20" s="116">
        <f>IF(8!D$6="","",8!D$6)</f>
      </c>
      <c r="E20" s="119">
        <f>IF(8!E$5="","",8!E$5)</f>
      </c>
      <c r="F20" s="124">
        <f>COUNTA(8!B$15:B$54)</f>
        <v>0</v>
      </c>
      <c r="G20" s="127">
        <f>COUNTIF(8!C$15:C$54,"да")</f>
        <v>0</v>
      </c>
      <c r="H20" s="130">
        <f>COUNTIF(8!D$15:D$54,"&gt;0")</f>
        <v>0</v>
      </c>
      <c r="I20" s="133">
        <f>COUNTIF(8!E$15:E$54,I$9)</f>
        <v>0</v>
      </c>
      <c r="J20" s="133">
        <f>COUNTIF(8!F$15:F$54,J$9)</f>
        <v>0</v>
      </c>
      <c r="K20" s="133">
        <f>COUNTIF(8!G$15:G$54,K$9)</f>
        <v>0</v>
      </c>
      <c r="L20" s="133">
        <f>COUNTIF(8!H$15:H$54,L$9)</f>
        <v>0</v>
      </c>
      <c r="M20" s="133">
        <f>COUNTIF(8!I$15:I$54,M$9)</f>
        <v>0</v>
      </c>
      <c r="N20" s="133">
        <f>COUNTIF(8!J$15:J$54,N$9)</f>
        <v>0</v>
      </c>
      <c r="O20" s="133">
        <f>COUNTIF(8!K$15:K$54,O$9)</f>
        <v>0</v>
      </c>
      <c r="P20" s="133">
        <f>COUNTIF(8!L$15:L$54,P$9)</f>
        <v>0</v>
      </c>
      <c r="Q20" s="124">
        <f>COUNTIF(8!$N$15:$N$54,Q$9)</f>
        <v>0</v>
      </c>
      <c r="R20" s="136">
        <f>COUNTIF(8!$N$15:$N$54,R$9)</f>
        <v>0</v>
      </c>
      <c r="S20" s="136">
        <f>COUNTIF(8!$N$15:$N$54,S$9)</f>
        <v>0</v>
      </c>
      <c r="T20" s="139">
        <f>COUNTIF(8!$N$15:$N$54,T$9)</f>
        <v>0</v>
      </c>
      <c r="U20" s="50">
        <f>COUNTIF(8!P$15:P$54,1)</f>
        <v>0</v>
      </c>
      <c r="V20" s="207"/>
      <c r="W20" s="204"/>
      <c r="X20" s="204"/>
      <c r="Y20" s="193"/>
      <c r="Z20" s="152"/>
      <c r="AB20" s="45"/>
      <c r="AC20" s="79" t="s">
        <v>60</v>
      </c>
    </row>
    <row r="21" spans="2:29" ht="16.5" customHeight="1">
      <c r="B21" s="210"/>
      <c r="C21" s="118">
        <f>IF(9!K$1="","",9!K$1)</f>
      </c>
      <c r="D21" s="116">
        <f>IF(9!D$6="","",9!D$6)</f>
      </c>
      <c r="E21" s="119">
        <f>IF(9!E$5="","",9!E$5)</f>
      </c>
      <c r="F21" s="124">
        <f>COUNTA(9!B$15:B$54)</f>
        <v>0</v>
      </c>
      <c r="G21" s="127">
        <f>COUNTIF(9!C$15:C$54,"да")</f>
        <v>0</v>
      </c>
      <c r="H21" s="130">
        <f>COUNTIF(9!D$15:D$54,"&gt;0")</f>
        <v>0</v>
      </c>
      <c r="I21" s="133">
        <f>COUNTIF(9!E$15:E$54,I$9)</f>
        <v>0</v>
      </c>
      <c r="J21" s="133">
        <f>COUNTIF(9!F$15:F$54,J$9)</f>
        <v>0</v>
      </c>
      <c r="K21" s="133">
        <f>COUNTIF(9!G$15:G$54,K$9)</f>
        <v>0</v>
      </c>
      <c r="L21" s="133">
        <f>COUNTIF(9!H$15:H$54,L$9)</f>
        <v>0</v>
      </c>
      <c r="M21" s="133">
        <f>COUNTIF(9!I$15:I$54,M$9)</f>
        <v>0</v>
      </c>
      <c r="N21" s="133">
        <f>COUNTIF(9!J$15:J$54,N$9)</f>
        <v>0</v>
      </c>
      <c r="O21" s="133">
        <f>COUNTIF(9!K$15:K$54,O$9)</f>
        <v>0</v>
      </c>
      <c r="P21" s="133">
        <f>COUNTIF(9!L$15:L$54,P$9)</f>
        <v>0</v>
      </c>
      <c r="Q21" s="124">
        <f>COUNTIF(9!$N$15:$N$54,Q$9)</f>
        <v>0</v>
      </c>
      <c r="R21" s="136">
        <f>COUNTIF(9!$N$15:$N$54,R$9)</f>
        <v>0</v>
      </c>
      <c r="S21" s="136">
        <f>COUNTIF(9!$N$15:$N$54,S$9)</f>
        <v>0</v>
      </c>
      <c r="T21" s="139">
        <f>COUNTIF(9!$N$15:$N$54,T$9)</f>
        <v>0</v>
      </c>
      <c r="U21" s="50">
        <f>COUNTIF(9!P$15:P$54,1)</f>
        <v>0</v>
      </c>
      <c r="V21" s="207"/>
      <c r="W21" s="204"/>
      <c r="X21" s="204"/>
      <c r="Y21" s="193"/>
      <c r="Z21" s="152"/>
      <c r="AB21" s="45"/>
      <c r="AC21" s="79" t="s">
        <v>61</v>
      </c>
    </row>
    <row r="22" spans="2:29" ht="16.5" customHeight="1" thickBot="1">
      <c r="B22" s="211"/>
      <c r="C22" s="120">
        <f>IF('10'!K$1="","",'10'!K$1)</f>
      </c>
      <c r="D22" s="121">
        <f>IF('10'!D$6="","",'10'!D$6)</f>
      </c>
      <c r="E22" s="122">
        <f>IF('10'!E$5="","",'10'!E$5)</f>
      </c>
      <c r="F22" s="125">
        <f>COUNTA('10'!B$15:B$54)</f>
        <v>0</v>
      </c>
      <c r="G22" s="128">
        <f>COUNTIF('10'!C$15:C$54,"да")</f>
        <v>0</v>
      </c>
      <c r="H22" s="131">
        <f>COUNTIF('10'!D$15:D$54,"&gt;0")</f>
        <v>0</v>
      </c>
      <c r="I22" s="134">
        <f>COUNTIF('10'!E$15:E$54,I$9)</f>
        <v>0</v>
      </c>
      <c r="J22" s="134">
        <f>COUNTIF('10'!F$15:F$54,J$9)</f>
        <v>0</v>
      </c>
      <c r="K22" s="134">
        <f>COUNTIF('10'!G$15:G$54,K$9)</f>
        <v>0</v>
      </c>
      <c r="L22" s="134">
        <f>COUNTIF('10'!H$15:H$54,L$9)</f>
        <v>0</v>
      </c>
      <c r="M22" s="134">
        <f>COUNTIF('10'!I$15:I$54,M$9)</f>
        <v>0</v>
      </c>
      <c r="N22" s="134">
        <f>COUNTIF('10'!J$15:J$54,N$9)</f>
        <v>0</v>
      </c>
      <c r="O22" s="134">
        <f>COUNTIF('10'!K$15:K$54,O$9)</f>
        <v>0</v>
      </c>
      <c r="P22" s="134">
        <f>COUNTIF('10'!L$15:L$54,P$9)</f>
        <v>0</v>
      </c>
      <c r="Q22" s="125">
        <f>COUNTIF('10'!$N$15:$N$54,Q$9)</f>
        <v>0</v>
      </c>
      <c r="R22" s="137">
        <f>COUNTIF('10'!$N$15:$N$54,R$9)</f>
        <v>0</v>
      </c>
      <c r="S22" s="137">
        <f>COUNTIF('10'!$N$15:$N$54,S$9)</f>
        <v>0</v>
      </c>
      <c r="T22" s="140">
        <f>COUNTIF('10'!$N$15:$N$54,T$9)</f>
        <v>0</v>
      </c>
      <c r="U22" s="52">
        <f>COUNTIF('10'!P$15:P$54,1)</f>
        <v>0</v>
      </c>
      <c r="V22" s="208"/>
      <c r="W22" s="205"/>
      <c r="X22" s="205"/>
      <c r="Y22" s="194"/>
      <c r="Z22" s="153"/>
      <c r="AB22" s="45"/>
      <c r="AC22" s="79" t="s">
        <v>62</v>
      </c>
    </row>
    <row r="23" spans="2:29" ht="16.5" customHeight="1">
      <c r="B23" s="209">
        <f>IF(SUM(Q23:T27)=0,"",B13)</f>
      </c>
      <c r="C23" s="115">
        <f>IF('11'!K$1="","",'11'!K$1)</f>
      </c>
      <c r="D23" s="116">
        <f>IF('11'!D$6="","",'11'!D$6)</f>
      </c>
      <c r="E23" s="117">
        <f>IF('11'!E$5="","",'11'!E$5)</f>
      </c>
      <c r="F23" s="123">
        <f>COUNTA('11'!B$15:B$54)</f>
        <v>0</v>
      </c>
      <c r="G23" s="126">
        <f>COUNTIF('11'!C$15:C$54,"да")</f>
        <v>0</v>
      </c>
      <c r="H23" s="129">
        <f>COUNTIF('11'!D$15:D$54,"&gt;0")</f>
        <v>0</v>
      </c>
      <c r="I23" s="132">
        <f>COUNTIF('11'!E$15:E$54,I$9)</f>
        <v>0</v>
      </c>
      <c r="J23" s="132">
        <f>COUNTIF('11'!F$15:F$54,J$9)</f>
        <v>0</v>
      </c>
      <c r="K23" s="132">
        <f>COUNTIF('11'!G$15:G$54,K$9)</f>
        <v>0</v>
      </c>
      <c r="L23" s="132">
        <f>COUNTIF('11'!H$15:H$54,L$9)</f>
        <v>0</v>
      </c>
      <c r="M23" s="132">
        <f>COUNTIF('11'!I$15:I$54,M$9)</f>
        <v>0</v>
      </c>
      <c r="N23" s="132">
        <f>COUNTIF('11'!J$15:J$54,N$9)</f>
        <v>0</v>
      </c>
      <c r="O23" s="132">
        <f>COUNTIF('11'!K$15:K$54,O$9)</f>
        <v>0</v>
      </c>
      <c r="P23" s="132">
        <f>COUNTIF('11'!L$15:L$54,P$9)</f>
        <v>0</v>
      </c>
      <c r="Q23" s="123">
        <f>COUNTIF('11'!$N$15:$N$54,Q$9)</f>
        <v>0</v>
      </c>
      <c r="R23" s="135">
        <f>COUNTIF('11'!$N$15:$N$54,R$9)</f>
        <v>0</v>
      </c>
      <c r="S23" s="135">
        <f>COUNTIF('11'!$N$15:$N$54,S$9)</f>
        <v>0</v>
      </c>
      <c r="T23" s="138">
        <f>COUNTIF('11'!$N$15:$N$54,T$9)</f>
        <v>0</v>
      </c>
      <c r="U23" s="49">
        <f>COUNTIF('11'!P$15:P$54,1)</f>
        <v>0</v>
      </c>
      <c r="V23" s="206" t="e">
        <f>SUM(Q23:Q27)/SUM($H23:$H27)*100</f>
        <v>#DIV/0!</v>
      </c>
      <c r="W23" s="203" t="e">
        <f>SUM(R23:R27)/SUM($H23:$H27)*100</f>
        <v>#DIV/0!</v>
      </c>
      <c r="X23" s="203" t="e">
        <f>SUM(S23:S27)/SUM($H23:$H27)*100</f>
        <v>#DIV/0!</v>
      </c>
      <c r="Y23" s="192" t="e">
        <f>SUM(T23:T27)/SUM($H23:$H27)*100</f>
        <v>#DIV/0!</v>
      </c>
      <c r="Z23" s="151" t="e">
        <f>SUM(V23:Y27)</f>
        <v>#DIV/0!</v>
      </c>
      <c r="AB23" s="45"/>
      <c r="AC23" s="79" t="s">
        <v>64</v>
      </c>
    </row>
    <row r="24" spans="2:29" ht="16.5" customHeight="1">
      <c r="B24" s="210"/>
      <c r="C24" s="118">
        <f>IF('12'!K$1="","",'12'!K$1)</f>
      </c>
      <c r="D24" s="116">
        <f>IF('12'!D$6="","",'12'!D$6)</f>
      </c>
      <c r="E24" s="119">
        <f>IF('12'!E$5="","",'12'!E$5)</f>
      </c>
      <c r="F24" s="124">
        <f>COUNTA('12'!B$15:B$54)</f>
        <v>0</v>
      </c>
      <c r="G24" s="127">
        <f>COUNTIF('12'!C$15:C$54,"да")</f>
        <v>0</v>
      </c>
      <c r="H24" s="130">
        <f>COUNTIF('12'!D$15:D$54,"&gt;0")</f>
        <v>0</v>
      </c>
      <c r="I24" s="133">
        <f>COUNTIF('12'!E$15:E$54,I$9)</f>
        <v>0</v>
      </c>
      <c r="J24" s="133">
        <f>COUNTIF('12'!F$15:F$54,J$9)</f>
        <v>0</v>
      </c>
      <c r="K24" s="133">
        <f>COUNTIF('12'!G$15:G$54,K$9)</f>
        <v>0</v>
      </c>
      <c r="L24" s="133">
        <f>COUNTIF('12'!H$15:H$54,L$9)</f>
        <v>0</v>
      </c>
      <c r="M24" s="133">
        <f>COUNTIF('12'!I$15:I$54,M$9)</f>
        <v>0</v>
      </c>
      <c r="N24" s="133">
        <f>COUNTIF('12'!J$15:J$54,N$9)</f>
        <v>0</v>
      </c>
      <c r="O24" s="133">
        <f>COUNTIF('12'!K$15:K$54,O$9)</f>
        <v>0</v>
      </c>
      <c r="P24" s="133">
        <f>COUNTIF('12'!L$15:L$54,P$9)</f>
        <v>0</v>
      </c>
      <c r="Q24" s="124">
        <f>COUNTIF('12'!$N$15:$N$54,Q$9)</f>
        <v>0</v>
      </c>
      <c r="R24" s="136">
        <f>COUNTIF('12'!$N$15:$N$54,R$9)</f>
        <v>0</v>
      </c>
      <c r="S24" s="136">
        <f>COUNTIF('12'!$N$15:$N$54,S$9)</f>
        <v>0</v>
      </c>
      <c r="T24" s="139">
        <f>COUNTIF('12'!$N$15:$N$54,T$9)</f>
        <v>0</v>
      </c>
      <c r="U24" s="50">
        <f>COUNTIF('12'!P$15:P$54,1)</f>
        <v>0</v>
      </c>
      <c r="V24" s="207"/>
      <c r="W24" s="204"/>
      <c r="X24" s="204"/>
      <c r="Y24" s="193"/>
      <c r="Z24" s="152"/>
      <c r="AB24" s="45"/>
      <c r="AC24" s="79" t="s">
        <v>63</v>
      </c>
    </row>
    <row r="25" spans="2:29" ht="16.5" customHeight="1">
      <c r="B25" s="210"/>
      <c r="C25" s="118">
        <f>IF('13'!K$1="","",'13'!K$1)</f>
      </c>
      <c r="D25" s="116">
        <f>IF('13'!D$6="","",'13'!D$6)</f>
      </c>
      <c r="E25" s="119">
        <f>IF('13'!E$5="","",'13'!E$5)</f>
      </c>
      <c r="F25" s="124">
        <f>COUNTA('13'!B$15:B$54)</f>
        <v>0</v>
      </c>
      <c r="G25" s="127">
        <f>COUNTIF('13'!C$15:C$54,"да")</f>
        <v>0</v>
      </c>
      <c r="H25" s="130">
        <f>COUNTIF('13'!D$15:D$54,"&gt;0")</f>
        <v>0</v>
      </c>
      <c r="I25" s="133">
        <f>COUNTIF('13'!E$15:E$54,I$9)</f>
        <v>0</v>
      </c>
      <c r="J25" s="133">
        <f>COUNTIF('13'!F$15:F$54,J$9)</f>
        <v>0</v>
      </c>
      <c r="K25" s="133">
        <f>COUNTIF('13'!G$15:G$54,K$9)</f>
        <v>0</v>
      </c>
      <c r="L25" s="133">
        <f>COUNTIF('13'!H$15:H$54,L$9)</f>
        <v>0</v>
      </c>
      <c r="M25" s="133">
        <f>COUNTIF('13'!I$15:I$54,M$9)</f>
        <v>0</v>
      </c>
      <c r="N25" s="133">
        <f>COUNTIF('13'!J$15:J$54,N$9)</f>
        <v>0</v>
      </c>
      <c r="O25" s="133">
        <f>COUNTIF('13'!K$15:K$54,O$9)</f>
        <v>0</v>
      </c>
      <c r="P25" s="133">
        <f>COUNTIF('13'!L$15:L$54,P$9)</f>
        <v>0</v>
      </c>
      <c r="Q25" s="124">
        <f>COUNTIF('13'!$N$15:$N$54,Q$9)</f>
        <v>0</v>
      </c>
      <c r="R25" s="136">
        <f>COUNTIF('13'!$N$15:$N$54,R$9)</f>
        <v>0</v>
      </c>
      <c r="S25" s="136">
        <f>COUNTIF('13'!$N$15:$N$54,S$9)</f>
        <v>0</v>
      </c>
      <c r="T25" s="139">
        <f>COUNTIF('13'!$N$15:$N$54,T$9)</f>
        <v>0</v>
      </c>
      <c r="U25" s="50">
        <f>COUNTIF('13'!P$15:P$54,1)</f>
        <v>0</v>
      </c>
      <c r="V25" s="207"/>
      <c r="W25" s="204"/>
      <c r="X25" s="204"/>
      <c r="Y25" s="193"/>
      <c r="Z25" s="152"/>
      <c r="AB25" s="45"/>
      <c r="AC25" s="79" t="s">
        <v>65</v>
      </c>
    </row>
    <row r="26" spans="2:29" ht="16.5" customHeight="1">
      <c r="B26" s="210"/>
      <c r="C26" s="118">
        <f>IF('14'!K$1="","",'14'!K$1)</f>
      </c>
      <c r="D26" s="116">
        <f>IF('14'!D$6="","",'14'!D$6)</f>
      </c>
      <c r="E26" s="119">
        <f>IF('14'!E$5="","",'14'!E$5)</f>
      </c>
      <c r="F26" s="124">
        <f>COUNTA('14'!B$15:B$54)</f>
        <v>0</v>
      </c>
      <c r="G26" s="127">
        <f>COUNTIF('14'!C$15:C$54,"да")</f>
        <v>0</v>
      </c>
      <c r="H26" s="130">
        <f>COUNTIF('14'!D$15:D$54,"&gt;0")</f>
        <v>0</v>
      </c>
      <c r="I26" s="133">
        <f>COUNTIF('14'!E$15:E$54,I$9)</f>
        <v>0</v>
      </c>
      <c r="J26" s="133">
        <f>COUNTIF('14'!F$15:F$54,J$9)</f>
        <v>0</v>
      </c>
      <c r="K26" s="133">
        <f>COUNTIF('14'!G$15:G$54,K$9)</f>
        <v>0</v>
      </c>
      <c r="L26" s="133">
        <f>COUNTIF('14'!H$15:H$54,L$9)</f>
        <v>0</v>
      </c>
      <c r="M26" s="133">
        <f>COUNTIF('14'!I$15:I$54,M$9)</f>
        <v>0</v>
      </c>
      <c r="N26" s="133">
        <f>COUNTIF('14'!J$15:J$54,N$9)</f>
        <v>0</v>
      </c>
      <c r="O26" s="133">
        <f>COUNTIF('14'!K$15:K$54,O$9)</f>
        <v>0</v>
      </c>
      <c r="P26" s="133">
        <f>COUNTIF('14'!L$15:L$54,P$9)</f>
        <v>0</v>
      </c>
      <c r="Q26" s="124">
        <f>COUNTIF('14'!$N$15:$N$54,Q$9)</f>
        <v>0</v>
      </c>
      <c r="R26" s="136">
        <f>COUNTIF('14'!$N$15:$N$54,R$9)</f>
        <v>0</v>
      </c>
      <c r="S26" s="136">
        <f>COUNTIF('14'!$N$15:$N$54,S$9)</f>
        <v>0</v>
      </c>
      <c r="T26" s="139">
        <f>COUNTIF('14'!$N$15:$N$54,T$9)</f>
        <v>0</v>
      </c>
      <c r="U26" s="50">
        <f>COUNTIF('14'!P$15:P$54,1)</f>
        <v>0</v>
      </c>
      <c r="V26" s="207"/>
      <c r="W26" s="204"/>
      <c r="X26" s="204"/>
      <c r="Y26" s="193"/>
      <c r="Z26" s="152"/>
      <c r="AB26" s="45"/>
      <c r="AC26" s="79" t="s">
        <v>66</v>
      </c>
    </row>
    <row r="27" spans="2:29" ht="16.5" customHeight="1" thickBot="1">
      <c r="B27" s="211"/>
      <c r="C27" s="120">
        <f>IF('15'!K$1="","",'15'!K$1)</f>
      </c>
      <c r="D27" s="121">
        <f>IF('15'!D$6="","",'15'!D$6)</f>
      </c>
      <c r="E27" s="122">
        <f>IF('15'!E$5="","",'15'!E$5)</f>
      </c>
      <c r="F27" s="125">
        <f>COUNTA('15'!B$15:B$54)</f>
        <v>0</v>
      </c>
      <c r="G27" s="128">
        <f>COUNTIF('15'!C$15:C$54,"да")</f>
        <v>0</v>
      </c>
      <c r="H27" s="131">
        <f>COUNTIF('15'!D$15:D$54,"&gt;0")</f>
        <v>0</v>
      </c>
      <c r="I27" s="134">
        <f>COUNTIF('15'!E$15:E$54,I$9)</f>
        <v>0</v>
      </c>
      <c r="J27" s="134">
        <f>COUNTIF('15'!F$15:F$54,J$9)</f>
        <v>0</v>
      </c>
      <c r="K27" s="134">
        <f>COUNTIF('15'!G$15:G$54,K$9)</f>
        <v>0</v>
      </c>
      <c r="L27" s="134">
        <f>COUNTIF('15'!H$15:H$54,L$9)</f>
        <v>0</v>
      </c>
      <c r="M27" s="134">
        <f>COUNTIF('15'!I$15:I$54,M$9)</f>
        <v>0</v>
      </c>
      <c r="N27" s="134">
        <f>COUNTIF('15'!J$15:J$54,N$9)</f>
        <v>0</v>
      </c>
      <c r="O27" s="134">
        <f>COUNTIF('15'!K$15:K$54,O$9)</f>
        <v>0</v>
      </c>
      <c r="P27" s="134">
        <f>COUNTIF('15'!L$15:L$54,P$9)</f>
        <v>0</v>
      </c>
      <c r="Q27" s="125">
        <f>COUNTIF('15'!$N$15:$N$54,Q$9)</f>
        <v>0</v>
      </c>
      <c r="R27" s="137">
        <f>COUNTIF('15'!$N$15:$N$54,R$9)</f>
        <v>0</v>
      </c>
      <c r="S27" s="137">
        <f>COUNTIF('15'!$N$15:$N$54,S$9)</f>
        <v>0</v>
      </c>
      <c r="T27" s="140">
        <f>COUNTIF('15'!$N$15:$N$54,T$9)</f>
        <v>0</v>
      </c>
      <c r="U27" s="52">
        <f>COUNTIF('15'!P$15:P$54,1)</f>
        <v>0</v>
      </c>
      <c r="V27" s="208"/>
      <c r="W27" s="205"/>
      <c r="X27" s="205"/>
      <c r="Y27" s="194"/>
      <c r="Z27" s="153"/>
      <c r="AB27" s="45"/>
      <c r="AC27" s="79" t="s">
        <v>36</v>
      </c>
    </row>
    <row r="28" spans="2:29" ht="16.5" customHeight="1">
      <c r="B28" s="209">
        <f>IF(SUM(Q28:T32)=0,"",B13)</f>
      </c>
      <c r="C28" s="115">
        <f>IF('16'!K$1="","",'16'!K$1)</f>
      </c>
      <c r="D28" s="116">
        <f>IF('16'!D$6="","",'16'!D$6)</f>
      </c>
      <c r="E28" s="117">
        <f>IF('16'!E$5="","",'16'!E$5)</f>
      </c>
      <c r="F28" s="123">
        <f>COUNTA('16'!B$15:B$54)</f>
        <v>0</v>
      </c>
      <c r="G28" s="126">
        <f>COUNTIF('16'!C$15:C$54,"да")</f>
        <v>0</v>
      </c>
      <c r="H28" s="129">
        <f>COUNTIF('16'!D$15:D$54,"&gt;0")</f>
        <v>0</v>
      </c>
      <c r="I28" s="132">
        <f>COUNTIF('16'!E$15:E$54,I$9)</f>
        <v>0</v>
      </c>
      <c r="J28" s="132">
        <f>COUNTIF('16'!F$15:F$54,J$9)</f>
        <v>0</v>
      </c>
      <c r="K28" s="132">
        <f>COUNTIF('16'!G$15:G$54,K$9)</f>
        <v>0</v>
      </c>
      <c r="L28" s="132">
        <f>COUNTIF('16'!H$15:H$54,L$9)</f>
        <v>0</v>
      </c>
      <c r="M28" s="132">
        <f>COUNTIF('16'!I$15:I$54,M$9)</f>
        <v>0</v>
      </c>
      <c r="N28" s="132">
        <f>COUNTIF('16'!J$15:J$54,N$9)</f>
        <v>0</v>
      </c>
      <c r="O28" s="132">
        <f>COUNTIF('16'!K$15:K$54,O$9)</f>
        <v>0</v>
      </c>
      <c r="P28" s="132">
        <f>COUNTIF('16'!L$15:L$54,P$9)</f>
        <v>0</v>
      </c>
      <c r="Q28" s="123">
        <f>COUNTIF('16'!$N$15:$N$54,Q$9)</f>
        <v>0</v>
      </c>
      <c r="R28" s="135">
        <f>COUNTIF('16'!$N$15:$N$54,R$9)</f>
        <v>0</v>
      </c>
      <c r="S28" s="135">
        <f>COUNTIF('16'!$N$15:$N$54,S$9)</f>
        <v>0</v>
      </c>
      <c r="T28" s="138">
        <f>COUNTIF('16'!$N$15:$N$54,T$9)</f>
        <v>0</v>
      </c>
      <c r="U28" s="53">
        <f>COUNTIF('16'!P$15:P$54,1)</f>
        <v>0</v>
      </c>
      <c r="V28" s="206" t="e">
        <f>SUM(Q28:Q32)/SUM($H28:$H32)*100</f>
        <v>#DIV/0!</v>
      </c>
      <c r="W28" s="203" t="e">
        <f>SUM(R28:R32)/SUM($H28:$H32)*100</f>
        <v>#DIV/0!</v>
      </c>
      <c r="X28" s="203" t="e">
        <f>SUM(S28:S32)/SUM($H28:$H32)*100</f>
        <v>#DIV/0!</v>
      </c>
      <c r="Y28" s="192" t="e">
        <f>SUM(T28:T32)/SUM($H28:$H32)*100</f>
        <v>#DIV/0!</v>
      </c>
      <c r="Z28" s="151" t="e">
        <f>SUM(V28:Y32)</f>
        <v>#DIV/0!</v>
      </c>
      <c r="AB28" s="45"/>
      <c r="AC28" s="79" t="s">
        <v>67</v>
      </c>
    </row>
    <row r="29" spans="2:29" ht="16.5" customHeight="1">
      <c r="B29" s="210"/>
      <c r="C29" s="118">
        <f>IF('17'!K$1="","",'17'!K$1)</f>
      </c>
      <c r="D29" s="116">
        <f>IF('17'!D$6="","",'17'!D$6)</f>
      </c>
      <c r="E29" s="119">
        <f>IF('17'!E$5="","",'17'!E$5)</f>
      </c>
      <c r="F29" s="124">
        <f>COUNTA('17'!B$15:B$54)</f>
        <v>0</v>
      </c>
      <c r="G29" s="127">
        <f>COUNTIF('17'!C$15:C$54,"да")</f>
        <v>0</v>
      </c>
      <c r="H29" s="130">
        <f>COUNTIF('17'!D$15:D$54,"&gt;0")</f>
        <v>0</v>
      </c>
      <c r="I29" s="133">
        <f>COUNTIF('17'!E$15:E$54,I$9)</f>
        <v>0</v>
      </c>
      <c r="J29" s="133">
        <f>COUNTIF('17'!F$15:F$54,J$9)</f>
        <v>0</v>
      </c>
      <c r="K29" s="133">
        <f>COUNTIF('17'!G$15:G$54,K$9)</f>
        <v>0</v>
      </c>
      <c r="L29" s="133">
        <f>COUNTIF('17'!H$15:H$54,L$9)</f>
        <v>0</v>
      </c>
      <c r="M29" s="133">
        <f>COUNTIF('17'!I$15:I$54,M$9)</f>
        <v>0</v>
      </c>
      <c r="N29" s="133">
        <f>COUNTIF('17'!J$15:J$54,N$9)</f>
        <v>0</v>
      </c>
      <c r="O29" s="133">
        <f>COUNTIF('17'!K$15:K$54,O$9)</f>
        <v>0</v>
      </c>
      <c r="P29" s="133">
        <f>COUNTIF('17'!L$15:L$54,P$9)</f>
        <v>0</v>
      </c>
      <c r="Q29" s="124">
        <f>COUNTIF('17'!$N$15:$N$54,Q$9)</f>
        <v>0</v>
      </c>
      <c r="R29" s="136">
        <f>COUNTIF('17'!$N$15:$N$54,R$9)</f>
        <v>0</v>
      </c>
      <c r="S29" s="136">
        <f>COUNTIF('17'!$N$15:$N$54,S$9)</f>
        <v>0</v>
      </c>
      <c r="T29" s="139">
        <f>COUNTIF('17'!$N$15:$N$54,T$9)</f>
        <v>0</v>
      </c>
      <c r="U29" s="50">
        <f>COUNTIF('17'!P$15:P$54,1)</f>
        <v>0</v>
      </c>
      <c r="V29" s="207"/>
      <c r="W29" s="204"/>
      <c r="X29" s="204"/>
      <c r="Y29" s="193"/>
      <c r="Z29" s="152"/>
      <c r="AB29" s="45"/>
      <c r="AC29" s="79" t="s">
        <v>68</v>
      </c>
    </row>
    <row r="30" spans="2:29" ht="16.5" customHeight="1">
      <c r="B30" s="210"/>
      <c r="C30" s="118">
        <f>IF('18'!K$1="","",'18'!K$1)</f>
      </c>
      <c r="D30" s="116">
        <f>IF('18'!D$6="","",'18'!D$6)</f>
      </c>
      <c r="E30" s="119">
        <f>IF('18'!E$5="","",'18'!E$5)</f>
      </c>
      <c r="F30" s="124">
        <f>COUNTA('18'!B$15:B$54)</f>
        <v>0</v>
      </c>
      <c r="G30" s="127">
        <f>COUNTIF('18'!C$15:C$54,"да")</f>
        <v>0</v>
      </c>
      <c r="H30" s="130">
        <f>COUNTIF('18'!D$15:D$54,"&gt;0")</f>
        <v>0</v>
      </c>
      <c r="I30" s="133">
        <f>COUNTIF('18'!E$15:E$54,I$9)</f>
        <v>0</v>
      </c>
      <c r="J30" s="133">
        <f>COUNTIF('18'!F$15:F$54,J$9)</f>
        <v>0</v>
      </c>
      <c r="K30" s="133">
        <f>COUNTIF('18'!G$15:G$54,K$9)</f>
        <v>0</v>
      </c>
      <c r="L30" s="133">
        <f>COUNTIF('18'!H$15:H$54,L$9)</f>
        <v>0</v>
      </c>
      <c r="M30" s="133">
        <f>COUNTIF('18'!I$15:I$54,M$9)</f>
        <v>0</v>
      </c>
      <c r="N30" s="133">
        <f>COUNTIF('18'!J$15:J$54,N$9)</f>
        <v>0</v>
      </c>
      <c r="O30" s="133">
        <f>COUNTIF('18'!K$15:K$54,O$9)</f>
        <v>0</v>
      </c>
      <c r="P30" s="133">
        <f>COUNTIF('18'!L$15:L$54,P$9)</f>
        <v>0</v>
      </c>
      <c r="Q30" s="124">
        <f>COUNTIF('18'!$N$15:$N$54,Q$9)</f>
        <v>0</v>
      </c>
      <c r="R30" s="136">
        <f>COUNTIF('18'!$N$15:$N$54,R$9)</f>
        <v>0</v>
      </c>
      <c r="S30" s="136">
        <f>COUNTIF('18'!$N$15:$N$54,S$9)</f>
        <v>0</v>
      </c>
      <c r="T30" s="139">
        <f>COUNTIF('18'!$N$15:$N$54,T$9)</f>
        <v>0</v>
      </c>
      <c r="U30" s="50">
        <f>COUNTIF('18'!P$15:P$54,1)</f>
        <v>0</v>
      </c>
      <c r="V30" s="207"/>
      <c r="W30" s="204"/>
      <c r="X30" s="204"/>
      <c r="Y30" s="193"/>
      <c r="Z30" s="152"/>
      <c r="AB30" s="45"/>
      <c r="AC30" s="79" t="s">
        <v>69</v>
      </c>
    </row>
    <row r="31" spans="2:29" ht="16.5" customHeight="1">
      <c r="B31" s="210"/>
      <c r="C31" s="118">
        <f>IF('19'!K$1="","",'19'!K$1)</f>
      </c>
      <c r="D31" s="116">
        <f>IF('19'!D$6="","",'19'!D$6)</f>
      </c>
      <c r="E31" s="119">
        <f>IF('19'!E$5="","",'19'!E$5)</f>
      </c>
      <c r="F31" s="124">
        <f>COUNTA('19'!B$15:B$54)</f>
        <v>0</v>
      </c>
      <c r="G31" s="127">
        <f>COUNTIF('19'!C$15:C$54,"да")</f>
        <v>0</v>
      </c>
      <c r="H31" s="130">
        <f>COUNTIF('19'!D$15:D$54,"&gt;0")</f>
        <v>0</v>
      </c>
      <c r="I31" s="133">
        <f>COUNTIF('19'!E$15:E$54,I$9)</f>
        <v>0</v>
      </c>
      <c r="J31" s="133">
        <f>COUNTIF('19'!F$15:F$54,J$9)</f>
        <v>0</v>
      </c>
      <c r="K31" s="133">
        <f>COUNTIF('19'!G$15:G$54,K$9)</f>
        <v>0</v>
      </c>
      <c r="L31" s="133">
        <f>COUNTIF('19'!H$15:H$54,L$9)</f>
        <v>0</v>
      </c>
      <c r="M31" s="133">
        <f>COUNTIF('19'!I$15:I$54,M$9)</f>
        <v>0</v>
      </c>
      <c r="N31" s="133">
        <f>COUNTIF('19'!J$15:J$54,N$9)</f>
        <v>0</v>
      </c>
      <c r="O31" s="133">
        <f>COUNTIF('19'!K$15:K$54,O$9)</f>
        <v>0</v>
      </c>
      <c r="P31" s="133">
        <f>COUNTIF('19'!L$15:L$54,P$9)</f>
        <v>0</v>
      </c>
      <c r="Q31" s="124">
        <f>COUNTIF('19'!$N$15:$N$54,Q$9)</f>
        <v>0</v>
      </c>
      <c r="R31" s="136">
        <f>COUNTIF('19'!$N$15:$N$54,R$9)</f>
        <v>0</v>
      </c>
      <c r="S31" s="136">
        <f>COUNTIF('19'!$N$15:$N$54,S$9)</f>
        <v>0</v>
      </c>
      <c r="T31" s="139">
        <f>COUNTIF('19'!$N$15:$N$54,T$9)</f>
        <v>0</v>
      </c>
      <c r="U31" s="50">
        <f>COUNTIF('19'!P$15:P$54,1)</f>
        <v>0</v>
      </c>
      <c r="V31" s="207"/>
      <c r="W31" s="204"/>
      <c r="X31" s="204"/>
      <c r="Y31" s="193"/>
      <c r="Z31" s="152"/>
      <c r="AB31" s="45"/>
      <c r="AC31" s="79" t="s">
        <v>70</v>
      </c>
    </row>
    <row r="32" spans="2:29" ht="16.5" customHeight="1" thickBot="1">
      <c r="B32" s="211"/>
      <c r="C32" s="120">
        <f>IF('20'!K$1="","",'20'!K$1)</f>
      </c>
      <c r="D32" s="121">
        <f>IF('20'!D$6="","",'20'!D$6)</f>
      </c>
      <c r="E32" s="122">
        <f>IF('20'!E$5="","",'20'!E$5)</f>
      </c>
      <c r="F32" s="125">
        <f>COUNTA('20'!B$15:B$54)</f>
        <v>0</v>
      </c>
      <c r="G32" s="128">
        <f>COUNTIF('20'!C$15:C$54,"да")</f>
        <v>0</v>
      </c>
      <c r="H32" s="131">
        <f>COUNTIF('20'!D$15:D$54,"&gt;0")</f>
        <v>0</v>
      </c>
      <c r="I32" s="134">
        <f>COUNTIF('20'!E$15:E$54,I$9)</f>
        <v>0</v>
      </c>
      <c r="J32" s="134">
        <f>COUNTIF('20'!F$15:F$54,J$9)</f>
        <v>0</v>
      </c>
      <c r="K32" s="134">
        <f>COUNTIF('20'!G$15:G$54,K$9)</f>
        <v>0</v>
      </c>
      <c r="L32" s="134">
        <f>COUNTIF('20'!H$15:H$54,L$9)</f>
        <v>0</v>
      </c>
      <c r="M32" s="134">
        <f>COUNTIF('20'!I$15:I$54,M$9)</f>
        <v>0</v>
      </c>
      <c r="N32" s="134">
        <f>COUNTIF('20'!J$15:J$54,N$9)</f>
        <v>0</v>
      </c>
      <c r="O32" s="134">
        <f>COUNTIF('20'!K$15:K$54,O$9)</f>
        <v>0</v>
      </c>
      <c r="P32" s="134">
        <f>COUNTIF('20'!L$15:L$54,P$9)</f>
        <v>0</v>
      </c>
      <c r="Q32" s="125">
        <f>COUNTIF('20'!$N$15:$N$54,Q$9)</f>
        <v>0</v>
      </c>
      <c r="R32" s="137">
        <f>COUNTIF('20'!$N$15:$N$54,R$9)</f>
        <v>0</v>
      </c>
      <c r="S32" s="137">
        <f>COUNTIF('20'!$N$15:$N$54,S$9)</f>
        <v>0</v>
      </c>
      <c r="T32" s="140">
        <f>COUNTIF('20'!$N$15:$N$54,T$9)</f>
        <v>0</v>
      </c>
      <c r="U32" s="52">
        <f>COUNTIF('20'!P$15:P$54,1)</f>
        <v>0</v>
      </c>
      <c r="V32" s="208"/>
      <c r="W32" s="205"/>
      <c r="X32" s="205"/>
      <c r="Y32" s="194"/>
      <c r="Z32" s="153"/>
      <c r="AB32" s="45"/>
      <c r="AC32" s="79" t="s">
        <v>71</v>
      </c>
    </row>
    <row r="33" spans="28:29" ht="16.5" customHeight="1">
      <c r="AB33" s="45"/>
      <c r="AC33" s="79" t="s">
        <v>72</v>
      </c>
    </row>
    <row r="34" spans="2:29" ht="16.5" customHeight="1">
      <c r="B34" s="54" t="s">
        <v>85</v>
      </c>
      <c r="AB34" s="45"/>
      <c r="AC34" s="79" t="s">
        <v>120</v>
      </c>
    </row>
    <row r="35" spans="2:29" ht="16.5" customHeight="1">
      <c r="B35" s="1" t="s">
        <v>86</v>
      </c>
      <c r="AB35" s="45"/>
      <c r="AC35" s="79" t="s">
        <v>73</v>
      </c>
    </row>
    <row r="36" spans="28:29" ht="16.5" customHeight="1">
      <c r="AB36" s="45"/>
      <c r="AC36" s="79" t="s">
        <v>74</v>
      </c>
    </row>
    <row r="37" spans="28:29" ht="16.5" customHeight="1">
      <c r="AB37" s="45"/>
      <c r="AC37" s="79" t="s">
        <v>75</v>
      </c>
    </row>
    <row r="38" spans="28:29" ht="16.5" customHeight="1">
      <c r="AB38" s="45"/>
      <c r="AC38" s="79" t="s">
        <v>76</v>
      </c>
    </row>
    <row r="39" spans="28:29" ht="16.5" customHeight="1">
      <c r="AB39" s="45"/>
      <c r="AC39" s="79" t="s">
        <v>77</v>
      </c>
    </row>
    <row r="40" spans="28:29" ht="16.5" customHeight="1">
      <c r="AB40" s="45"/>
      <c r="AC40" s="79" t="s">
        <v>78</v>
      </c>
    </row>
    <row r="41" spans="28:29" ht="16.5" customHeight="1">
      <c r="AB41" s="45"/>
      <c r="AC41" s="79" t="s">
        <v>79</v>
      </c>
    </row>
    <row r="42" spans="28:29" ht="16.5" customHeight="1">
      <c r="AB42" s="45"/>
      <c r="AC42" s="79" t="s">
        <v>80</v>
      </c>
    </row>
    <row r="43" spans="28:29" ht="16.5" customHeight="1">
      <c r="AB43" s="45"/>
      <c r="AC43" s="79" t="s">
        <v>82</v>
      </c>
    </row>
    <row r="44" spans="28:29" ht="16.5" customHeight="1">
      <c r="AB44" s="45"/>
      <c r="AC44" s="79" t="s">
        <v>81</v>
      </c>
    </row>
    <row r="45" spans="28:29" ht="16.5" customHeight="1">
      <c r="AB45" s="45"/>
      <c r="AC45" s="79" t="s">
        <v>83</v>
      </c>
    </row>
    <row r="46" ht="16.5" customHeight="1">
      <c r="AB46" s="4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C085" sheet="1" formatRows="0"/>
  <mergeCells count="54">
    <mergeCell ref="B13:B17"/>
    <mergeCell ref="X13:X17"/>
    <mergeCell ref="B28:B32"/>
    <mergeCell ref="V28:V32"/>
    <mergeCell ref="Y23:Y27"/>
    <mergeCell ref="W28:W32"/>
    <mergeCell ref="X28:X32"/>
    <mergeCell ref="V13:V17"/>
    <mergeCell ref="B23:B27"/>
    <mergeCell ref="Y18:Y22"/>
    <mergeCell ref="B18:B22"/>
    <mergeCell ref="V18:V22"/>
    <mergeCell ref="W13:W17"/>
    <mergeCell ref="X18:X22"/>
    <mergeCell ref="Q11:T11"/>
    <mergeCell ref="V11:Y11"/>
    <mergeCell ref="W18:W22"/>
    <mergeCell ref="Z28:Z32"/>
    <mergeCell ref="Z13:Z17"/>
    <mergeCell ref="Z23:Z27"/>
    <mergeCell ref="V23:V27"/>
    <mergeCell ref="W23:W27"/>
    <mergeCell ref="X23:X27"/>
    <mergeCell ref="Y13:Y17"/>
    <mergeCell ref="E11:E12"/>
    <mergeCell ref="F11:F12"/>
    <mergeCell ref="G11:G12"/>
    <mergeCell ref="Y28:Y32"/>
    <mergeCell ref="U5:U7"/>
    <mergeCell ref="U11:U12"/>
    <mergeCell ref="Q5:T7"/>
    <mergeCell ref="I7:P7"/>
    <mergeCell ref="V5:Y7"/>
    <mergeCell ref="I5:P5"/>
    <mergeCell ref="T4:Y4"/>
    <mergeCell ref="H11:H12"/>
    <mergeCell ref="I11:P11"/>
    <mergeCell ref="B5:E8"/>
    <mergeCell ref="F5:F7"/>
    <mergeCell ref="G5:G7"/>
    <mergeCell ref="H5:H7"/>
    <mergeCell ref="B11:B12"/>
    <mergeCell ref="C11:C12"/>
    <mergeCell ref="D11:D12"/>
    <mergeCell ref="Z18:Z22"/>
    <mergeCell ref="B1:Y1"/>
    <mergeCell ref="B2:P2"/>
    <mergeCell ref="Q2:Y2"/>
    <mergeCell ref="B3:D4"/>
    <mergeCell ref="E3:H4"/>
    <mergeCell ref="I3:P3"/>
    <mergeCell ref="Q3:Y3"/>
    <mergeCell ref="I4:P4"/>
    <mergeCell ref="Q4:S4"/>
  </mergeCells>
  <conditionalFormatting sqref="V13:Y17 V23:Y32">
    <cfRule type="cellIs" priority="200" dxfId="1" operator="greaterThan" stopIfTrue="1">
      <formula>100</formula>
    </cfRule>
  </conditionalFormatting>
  <conditionalFormatting sqref="Z13:Z17 Z23:Z32">
    <cfRule type="cellIs" priority="195" dxfId="104" operator="notEqual" stopIfTrue="1">
      <formula>100</formula>
    </cfRule>
  </conditionalFormatting>
  <conditionalFormatting sqref="U13:U17 U23:U32 I13:T32">
    <cfRule type="cellIs" priority="29" dxfId="104" operator="greaterThan" stopIfTrue="1">
      <formula>$H13</formula>
    </cfRule>
  </conditionalFormatting>
  <conditionalFormatting sqref="F8">
    <cfRule type="expression" priority="164" dxfId="104" stopIfTrue="1">
      <formula>OR($F8&lt;$G8,$F8&lt;$H8)</formula>
    </cfRule>
  </conditionalFormatting>
  <conditionalFormatting sqref="Q3 T4 E3">
    <cfRule type="containsBlanks" priority="201" dxfId="1" stopIfTrue="1">
      <formula>LEN(TRIM(E3))=0</formula>
    </cfRule>
  </conditionalFormatting>
  <conditionalFormatting sqref="G8">
    <cfRule type="cellIs" priority="62" dxfId="108" operator="lessThan" stopIfTrue="1">
      <formula>$H8</formula>
    </cfRule>
  </conditionalFormatting>
  <conditionalFormatting sqref="U13:U17 U23:U32">
    <cfRule type="cellIs" priority="61" dxfId="1" operator="greaterThan" stopIfTrue="1">
      <formula>0</formula>
    </cfRule>
  </conditionalFormatting>
  <conditionalFormatting sqref="B13:B17">
    <cfRule type="cellIs" priority="60" dxfId="1" operator="equal" stopIfTrue="1">
      <formula>"Введите название ОО в эту ячейку"</formula>
    </cfRule>
  </conditionalFormatting>
  <conditionalFormatting sqref="F13:F17 F23:F32">
    <cfRule type="expression" priority="25" dxfId="104" stopIfTrue="1">
      <formula>OR($F13&lt;$G13,$F13&lt;$H13)</formula>
    </cfRule>
  </conditionalFormatting>
  <conditionalFormatting sqref="D13:D17 D23:D32">
    <cfRule type="expression" priority="24" dxfId="1" stopIfTrue="1">
      <formula>AND($C13&lt;&gt;"",$D13="")</formula>
    </cfRule>
  </conditionalFormatting>
  <conditionalFormatting sqref="G13:G17 G23:G32">
    <cfRule type="cellIs" priority="23" dxfId="108" operator="lessThan" stopIfTrue="1">
      <formula>$H13</formula>
    </cfRule>
  </conditionalFormatting>
  <conditionalFormatting sqref="I12:P32">
    <cfRule type="expression" priority="257" dxfId="115" stopIfTrue="1">
      <formula>MOD(COUNTIF($I$9:I$9,1),2)=0</formula>
    </cfRule>
  </conditionalFormatting>
  <conditionalFormatting sqref="V18:Y22">
    <cfRule type="cellIs" priority="14" dxfId="1" operator="greaterThan" stopIfTrue="1">
      <formula>100</formula>
    </cfRule>
  </conditionalFormatting>
  <conditionalFormatting sqref="Z18:Z22">
    <cfRule type="cellIs" priority="13" dxfId="104" operator="notEqual" stopIfTrue="1">
      <formula>100</formula>
    </cfRule>
  </conditionalFormatting>
  <conditionalFormatting sqref="U18:U22">
    <cfRule type="cellIs" priority="12" dxfId="104" operator="greaterThan" stopIfTrue="1">
      <formula>$H18</formula>
    </cfRule>
  </conditionalFormatting>
  <conditionalFormatting sqref="U18:U22">
    <cfRule type="cellIs" priority="11" dxfId="1" operator="greaterThan" stopIfTrue="1">
      <formula>0</formula>
    </cfRule>
  </conditionalFormatting>
  <conditionalFormatting sqref="F18:F22">
    <cfRule type="expression" priority="5" dxfId="104" stopIfTrue="1">
      <formula>OR($F18&lt;$G18,$F18&lt;$H18)</formula>
    </cfRule>
  </conditionalFormatting>
  <conditionalFormatting sqref="D18:D22">
    <cfRule type="expression" priority="4" dxfId="1" stopIfTrue="1">
      <formula>AND($C18&lt;&gt;"",$D18="")</formula>
    </cfRule>
  </conditionalFormatting>
  <conditionalFormatting sqref="G18:G22">
    <cfRule type="cellIs" priority="3" dxfId="108" operator="lessThan" stopIfTrue="1">
      <formula>$H18</formula>
    </cfRule>
  </conditionalFormatting>
  <conditionalFormatting sqref="C13:U32">
    <cfRule type="expression" priority="191" dxfId="127" stopIfTrue="1">
      <formula>AND(COUNTIF($C13:$E13,"")=3,SUM($F13:$U13)=0)</formula>
    </cfRule>
  </conditionalFormatting>
  <conditionalFormatting sqref="C13:U13 C23:U23 C28:U28 C18:U18">
    <cfRule type="expression" priority="242" dxfId="106" stopIfTrue="1">
      <formula>AND(COUNTA($C14:$T17)&gt;0,COUNTA($C13:$T13)=0)</formula>
    </cfRule>
  </conditionalFormatting>
  <conditionalFormatting sqref="I13:P32">
    <cfRule type="expression" priority="250" dxfId="100" stopIfTrue="1">
      <formula>_xlfn.SUMIFS($I13:$P13,$I$10:$P$10,I$10)&gt;$H13</formula>
    </cfRule>
  </conditionalFormatting>
  <conditionalFormatting sqref="H13:H32">
    <cfRule type="expression" priority="259" dxfId="104" stopIfTrue="1">
      <formula>AND(SUM($Q13:$T13)&lt;&gt;$H13,COUNT($Q13:$T13)&gt;0)</formula>
    </cfRule>
  </conditionalFormatting>
  <conditionalFormatting sqref="C13:C32">
    <cfRule type="expression" priority="261" dxfId="1" stopIfTrue="1">
      <formula>AND(SUM($D13:$T13)&gt;0,$C13="")</formula>
    </cfRule>
  </conditionalFormatting>
  <conditionalFormatting sqref="Q13:T32">
    <cfRule type="expression" priority="278" dxfId="100">
      <formula>SUM($Q13:$T13)&gt;$H13</formula>
    </cfRule>
  </conditionalFormatting>
  <conditionalFormatting sqref="I6:P6">
    <cfRule type="cellIs" priority="280" dxfId="1" operator="greaterThan" stopIfTrue="1">
      <formula>100</formula>
    </cfRule>
    <cfRule type="expression" priority="281" dxfId="100" stopIfTrue="1">
      <formula>_xlfn.SUMIFS($I6:$P6,$I$10:$P$10,I$10)&gt;100</formula>
    </cfRule>
  </conditionalFormatting>
  <dataValidations count="3">
    <dataValidation errorStyle="warning" type="list" allowBlank="1" showInputMessage="1" showErrorMessage="1" prompt="Выберите тип класса из списка" sqref="D13:D32">
      <formula1>$AD$3:$AD$9</formula1>
    </dataValidation>
    <dataValidation type="list" allowBlank="1" showInputMessage="1" showErrorMessage="1" sqref="E3">
      <formula1>$AC$1:$AC$45</formula1>
    </dataValidation>
    <dataValidation type="whole" operator="greaterThanOrEqual" allowBlank="1" showInputMessage="1" showErrorMessage="1" prompt="Введите целое число" sqref="F13:U3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90" zoomScaleSheetLayoutView="90" zoomScalePageLayoutView="0" workbookViewId="0" topLeftCell="A13">
      <selection activeCell="M32" sqref="M32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30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>
        <v>8</v>
      </c>
      <c r="L1" s="40" t="s">
        <v>16</v>
      </c>
      <c r="M1" s="114" t="s">
        <v>129</v>
      </c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 t="s">
        <v>128</v>
      </c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  <v>0.5789473684210527</v>
      </c>
      <c r="F12" s="65">
        <f t="shared" si="0"/>
        <v>0.7368421052631579</v>
      </c>
      <c r="G12" s="65">
        <f t="shared" si="0"/>
        <v>0.9473684210526315</v>
      </c>
      <c r="H12" s="65">
        <f t="shared" si="0"/>
        <v>0.5789473684210527</v>
      </c>
      <c r="I12" s="65">
        <f t="shared" si="0"/>
        <v>0.6842105263157895</v>
      </c>
      <c r="J12" s="65">
        <f t="shared" si="0"/>
        <v>0.6842105263157895</v>
      </c>
      <c r="K12" s="65">
        <f t="shared" si="0"/>
        <v>0.6842105263157895</v>
      </c>
      <c r="L12" s="65">
        <f t="shared" si="0"/>
        <v>0.5263157894736842</v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  <v>0.5789473684210527</v>
      </c>
      <c r="F13" s="66">
        <f aca="true" t="shared" si="1" ref="F13:K13">IF(COUNTIF($D$15:$D$54,"&gt;0")=0,"",F12/F11)</f>
        <v>0.7368421052631579</v>
      </c>
      <c r="G13" s="66">
        <f t="shared" si="1"/>
        <v>0.9473684210526315</v>
      </c>
      <c r="H13" s="66">
        <f t="shared" si="1"/>
        <v>0.5789473684210527</v>
      </c>
      <c r="I13" s="66">
        <f t="shared" si="1"/>
        <v>0.6842105263157895</v>
      </c>
      <c r="J13" s="66">
        <f t="shared" si="1"/>
        <v>0.6842105263157895</v>
      </c>
      <c r="K13" s="66">
        <f t="shared" si="1"/>
        <v>0.6842105263157895</v>
      </c>
      <c r="L13" s="66">
        <f>IF(COUNTIF($D$15:$D$54,"&gt;0")=0,"",L12/L11)</f>
        <v>0.5263157894736842</v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 t="s">
        <v>130</v>
      </c>
      <c r="C15" s="85"/>
      <c r="D15" s="86">
        <v>2</v>
      </c>
      <c r="E15" s="87">
        <v>1</v>
      </c>
      <c r="F15" s="88">
        <v>1</v>
      </c>
      <c r="G15" s="89">
        <v>1</v>
      </c>
      <c r="H15" s="88">
        <v>1</v>
      </c>
      <c r="I15" s="90">
        <v>1</v>
      </c>
      <c r="J15" s="91">
        <v>0</v>
      </c>
      <c r="K15" s="89">
        <v>1</v>
      </c>
      <c r="L15" s="88">
        <v>1</v>
      </c>
      <c r="M15" s="23">
        <f aca="true" t="shared" si="2" ref="M15:M54">IF(SUM(D15)&gt;0,SUM(E15:L15),"")</f>
        <v>7</v>
      </c>
      <c r="N15" s="24" t="str">
        <f aca="true" t="shared" si="3" ref="N15:N54">IF(SUM(D15)&gt;0,IF(M15&gt;=$M$7,$N$7,IF(M15&gt;=$M$8,$N$8,IF(M15&gt;=$M$9,$N$9,$N$10))),"")</f>
        <v>"4"</v>
      </c>
      <c r="O15" s="25" t="str">
        <f>IF(B15="","",IF(AND(SUM($D15)=0,COUNTA($E15:$L15)&gt;0),$D$57,IF(OR(E15&gt;E$11,F15&gt;F$11,G15&gt;G$11,H15&gt;H$11,I15&gt;I$11,J15&gt;J$11,K15&gt;K$11,L15&gt;L$11),$D$58,IF(AND($D15="",$C15="да"),$D$59,"нет"))))</f>
        <v>нет</v>
      </c>
      <c r="P15" s="26">
        <f>IF(O15="","",IF(O15="нет",0,1))</f>
        <v>0</v>
      </c>
    </row>
    <row r="16" spans="1:16" ht="15">
      <c r="A16" s="92">
        <v>2</v>
      </c>
      <c r="B16" s="93" t="s">
        <v>150</v>
      </c>
      <c r="C16" s="94"/>
      <c r="D16" s="95">
        <v>4</v>
      </c>
      <c r="E16" s="96">
        <v>0</v>
      </c>
      <c r="F16" s="97">
        <v>1</v>
      </c>
      <c r="G16" s="98">
        <v>1</v>
      </c>
      <c r="H16" s="97">
        <v>1</v>
      </c>
      <c r="I16" s="99">
        <v>1</v>
      </c>
      <c r="J16" s="100">
        <v>1</v>
      </c>
      <c r="K16" s="98">
        <v>1</v>
      </c>
      <c r="L16" s="97">
        <v>1</v>
      </c>
      <c r="M16" s="27">
        <f t="shared" si="2"/>
        <v>7</v>
      </c>
      <c r="N16" s="28" t="str">
        <f t="shared" si="3"/>
        <v>"4"</v>
      </c>
      <c r="O16" s="29" t="str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  <v>нет</v>
      </c>
      <c r="P16" s="30">
        <f aca="true" t="shared" si="5" ref="P16:P39">IF(O16="","",IF(O16="нет",0,1))</f>
        <v>0</v>
      </c>
    </row>
    <row r="17" spans="1:16" ht="15">
      <c r="A17" s="92">
        <v>3</v>
      </c>
      <c r="B17" s="93" t="s">
        <v>131</v>
      </c>
      <c r="C17" s="94"/>
      <c r="D17" s="95">
        <v>3</v>
      </c>
      <c r="E17" s="96">
        <v>0</v>
      </c>
      <c r="F17" s="97">
        <v>1</v>
      </c>
      <c r="G17" s="98">
        <v>1</v>
      </c>
      <c r="H17" s="97">
        <v>1</v>
      </c>
      <c r="I17" s="99">
        <v>1</v>
      </c>
      <c r="J17" s="100">
        <v>1</v>
      </c>
      <c r="K17" s="98">
        <v>1</v>
      </c>
      <c r="L17" s="97">
        <v>0</v>
      </c>
      <c r="M17" s="27">
        <f t="shared" si="2"/>
        <v>6</v>
      </c>
      <c r="N17" s="28" t="str">
        <f t="shared" si="3"/>
        <v>"3"</v>
      </c>
      <c r="O17" s="29" t="str">
        <f t="shared" si="4"/>
        <v>нет</v>
      </c>
      <c r="P17" s="30">
        <f t="shared" si="5"/>
        <v>0</v>
      </c>
    </row>
    <row r="18" spans="1:16" ht="25.5">
      <c r="A18" s="92">
        <v>4</v>
      </c>
      <c r="B18" s="93" t="s">
        <v>132</v>
      </c>
      <c r="C18" s="94"/>
      <c r="D18" s="95">
        <v>1</v>
      </c>
      <c r="E18" s="96">
        <v>0</v>
      </c>
      <c r="F18" s="97">
        <v>0</v>
      </c>
      <c r="G18" s="98">
        <v>1</v>
      </c>
      <c r="H18" s="97">
        <v>1</v>
      </c>
      <c r="I18" s="99">
        <v>1</v>
      </c>
      <c r="J18" s="100">
        <v>0</v>
      </c>
      <c r="K18" s="98">
        <v>1</v>
      </c>
      <c r="L18" s="97">
        <v>1</v>
      </c>
      <c r="M18" s="27">
        <f t="shared" si="2"/>
        <v>5</v>
      </c>
      <c r="N18" s="28" t="str">
        <f t="shared" si="3"/>
        <v>"3"</v>
      </c>
      <c r="O18" s="29" t="str">
        <f t="shared" si="4"/>
        <v>нет</v>
      </c>
      <c r="P18" s="30">
        <f t="shared" si="5"/>
        <v>0</v>
      </c>
    </row>
    <row r="19" spans="1:16" ht="15.75" thickBot="1">
      <c r="A19" s="101">
        <v>5</v>
      </c>
      <c r="B19" s="102" t="s">
        <v>133</v>
      </c>
      <c r="C19" s="103"/>
      <c r="D19" s="104">
        <v>3</v>
      </c>
      <c r="E19" s="105">
        <v>1</v>
      </c>
      <c r="F19" s="106">
        <v>1</v>
      </c>
      <c r="G19" s="107">
        <v>1</v>
      </c>
      <c r="H19" s="106">
        <v>1</v>
      </c>
      <c r="I19" s="108">
        <v>1</v>
      </c>
      <c r="J19" s="109">
        <v>1</v>
      </c>
      <c r="K19" s="107">
        <v>0</v>
      </c>
      <c r="L19" s="106">
        <v>0</v>
      </c>
      <c r="M19" s="31">
        <f t="shared" si="2"/>
        <v>6</v>
      </c>
      <c r="N19" s="32" t="str">
        <f t="shared" si="3"/>
        <v>"3"</v>
      </c>
      <c r="O19" s="33" t="str">
        <f t="shared" si="4"/>
        <v>нет</v>
      </c>
      <c r="P19" s="34">
        <f t="shared" si="5"/>
        <v>0</v>
      </c>
    </row>
    <row r="20" spans="1:16" ht="15">
      <c r="A20" s="110">
        <v>6</v>
      </c>
      <c r="B20" s="84" t="s">
        <v>134</v>
      </c>
      <c r="C20" s="85"/>
      <c r="D20" s="86">
        <v>2</v>
      </c>
      <c r="E20" s="87">
        <v>1</v>
      </c>
      <c r="F20" s="88">
        <v>1</v>
      </c>
      <c r="G20" s="89">
        <v>1</v>
      </c>
      <c r="H20" s="88">
        <v>1</v>
      </c>
      <c r="I20" s="90">
        <v>1</v>
      </c>
      <c r="J20" s="91">
        <v>0</v>
      </c>
      <c r="K20" s="89">
        <v>1</v>
      </c>
      <c r="L20" s="88">
        <v>0</v>
      </c>
      <c r="M20" s="35">
        <f t="shared" si="2"/>
        <v>6</v>
      </c>
      <c r="N20" s="36" t="str">
        <f t="shared" si="3"/>
        <v>"3"</v>
      </c>
      <c r="O20" s="25" t="str">
        <f t="shared" si="4"/>
        <v>нет</v>
      </c>
      <c r="P20" s="26">
        <f t="shared" si="5"/>
        <v>0</v>
      </c>
    </row>
    <row r="21" spans="1:16" ht="15">
      <c r="A21" s="92">
        <v>7</v>
      </c>
      <c r="B21" s="93" t="s">
        <v>135</v>
      </c>
      <c r="C21" s="94"/>
      <c r="D21" s="95">
        <v>3</v>
      </c>
      <c r="E21" s="96">
        <v>1</v>
      </c>
      <c r="F21" s="97">
        <v>1</v>
      </c>
      <c r="G21" s="98">
        <v>1</v>
      </c>
      <c r="H21" s="97">
        <v>0</v>
      </c>
      <c r="I21" s="99">
        <v>1</v>
      </c>
      <c r="J21" s="100">
        <v>1</v>
      </c>
      <c r="K21" s="98">
        <v>1</v>
      </c>
      <c r="L21" s="97">
        <v>0</v>
      </c>
      <c r="M21" s="27">
        <f t="shared" si="2"/>
        <v>6</v>
      </c>
      <c r="N21" s="28" t="str">
        <f t="shared" si="3"/>
        <v>"3"</v>
      </c>
      <c r="O21" s="29" t="str">
        <f t="shared" si="4"/>
        <v>нет</v>
      </c>
      <c r="P21" s="30">
        <f t="shared" si="5"/>
        <v>0</v>
      </c>
    </row>
    <row r="22" spans="1:16" ht="25.5">
      <c r="A22" s="92">
        <v>8</v>
      </c>
      <c r="B22" s="93" t="s">
        <v>136</v>
      </c>
      <c r="C22" s="94"/>
      <c r="D22" s="95">
        <v>1</v>
      </c>
      <c r="E22" s="96">
        <v>1</v>
      </c>
      <c r="F22" s="97">
        <v>0</v>
      </c>
      <c r="G22" s="98">
        <v>1</v>
      </c>
      <c r="H22" s="97">
        <v>0</v>
      </c>
      <c r="I22" s="99">
        <v>1</v>
      </c>
      <c r="J22" s="100">
        <v>1</v>
      </c>
      <c r="K22" s="98">
        <v>0</v>
      </c>
      <c r="L22" s="97">
        <v>1</v>
      </c>
      <c r="M22" s="27">
        <f t="shared" si="2"/>
        <v>5</v>
      </c>
      <c r="N22" s="28" t="str">
        <f t="shared" si="3"/>
        <v>"3"</v>
      </c>
      <c r="O22" s="29" t="str">
        <f t="shared" si="4"/>
        <v>нет</v>
      </c>
      <c r="P22" s="30">
        <f t="shared" si="5"/>
        <v>0</v>
      </c>
    </row>
    <row r="23" spans="1:16" ht="15">
      <c r="A23" s="92">
        <v>9</v>
      </c>
      <c r="B23" s="93" t="s">
        <v>137</v>
      </c>
      <c r="C23" s="94"/>
      <c r="D23" s="95">
        <v>2</v>
      </c>
      <c r="E23" s="96">
        <v>1</v>
      </c>
      <c r="F23" s="97">
        <v>1</v>
      </c>
      <c r="G23" s="98">
        <v>1</v>
      </c>
      <c r="H23" s="97">
        <v>0</v>
      </c>
      <c r="I23" s="99">
        <v>1</v>
      </c>
      <c r="J23" s="100">
        <v>1</v>
      </c>
      <c r="K23" s="98">
        <v>1</v>
      </c>
      <c r="L23" s="97">
        <v>1</v>
      </c>
      <c r="M23" s="27">
        <f t="shared" si="2"/>
        <v>7</v>
      </c>
      <c r="N23" s="28" t="str">
        <f t="shared" si="3"/>
        <v>"4"</v>
      </c>
      <c r="O23" s="29" t="str">
        <f t="shared" si="4"/>
        <v>нет</v>
      </c>
      <c r="P23" s="30">
        <f t="shared" si="5"/>
        <v>0</v>
      </c>
    </row>
    <row r="24" spans="1:16" ht="15.75" thickBot="1">
      <c r="A24" s="111">
        <v>10</v>
      </c>
      <c r="B24" s="102" t="s">
        <v>138</v>
      </c>
      <c r="C24" s="103"/>
      <c r="D24" s="104">
        <v>3</v>
      </c>
      <c r="E24" s="105">
        <v>0</v>
      </c>
      <c r="F24" s="106">
        <v>0</v>
      </c>
      <c r="G24" s="107">
        <v>1</v>
      </c>
      <c r="H24" s="106">
        <v>0</v>
      </c>
      <c r="I24" s="108">
        <v>0</v>
      </c>
      <c r="J24" s="109">
        <v>1</v>
      </c>
      <c r="K24" s="107">
        <v>1</v>
      </c>
      <c r="L24" s="106">
        <v>0</v>
      </c>
      <c r="M24" s="37">
        <f t="shared" si="2"/>
        <v>3</v>
      </c>
      <c r="N24" s="38" t="str">
        <f t="shared" si="3"/>
        <v>"2"</v>
      </c>
      <c r="O24" s="33" t="str">
        <f t="shared" si="4"/>
        <v>нет</v>
      </c>
      <c r="P24" s="34">
        <f t="shared" si="5"/>
        <v>0</v>
      </c>
    </row>
    <row r="25" spans="1:16" ht="15">
      <c r="A25" s="83">
        <v>11</v>
      </c>
      <c r="B25" s="84" t="s">
        <v>139</v>
      </c>
      <c r="C25" s="85"/>
      <c r="D25" s="86">
        <v>4</v>
      </c>
      <c r="E25" s="87">
        <v>1</v>
      </c>
      <c r="F25" s="88">
        <v>1</v>
      </c>
      <c r="G25" s="89">
        <v>1</v>
      </c>
      <c r="H25" s="88">
        <v>1</v>
      </c>
      <c r="I25" s="90">
        <v>1</v>
      </c>
      <c r="J25" s="91">
        <v>1</v>
      </c>
      <c r="K25" s="89">
        <v>1</v>
      </c>
      <c r="L25" s="88">
        <v>1</v>
      </c>
      <c r="M25" s="23">
        <f t="shared" si="2"/>
        <v>8</v>
      </c>
      <c r="N25" s="24" t="str">
        <f t="shared" si="3"/>
        <v>"5"</v>
      </c>
      <c r="O25" s="25" t="str">
        <f t="shared" si="4"/>
        <v>нет</v>
      </c>
      <c r="P25" s="26">
        <f t="shared" si="5"/>
        <v>0</v>
      </c>
    </row>
    <row r="26" spans="1:16" ht="15">
      <c r="A26" s="92">
        <v>12</v>
      </c>
      <c r="B26" s="93" t="s">
        <v>140</v>
      </c>
      <c r="C26" s="94"/>
      <c r="D26" s="95">
        <v>2</v>
      </c>
      <c r="E26" s="96">
        <v>1</v>
      </c>
      <c r="F26" s="97">
        <v>1</v>
      </c>
      <c r="G26" s="98">
        <v>1</v>
      </c>
      <c r="H26" s="97">
        <v>1</v>
      </c>
      <c r="I26" s="99">
        <v>1</v>
      </c>
      <c r="J26" s="100">
        <v>0</v>
      </c>
      <c r="K26" s="98">
        <v>1</v>
      </c>
      <c r="L26" s="97">
        <v>1</v>
      </c>
      <c r="M26" s="27">
        <f t="shared" si="2"/>
        <v>7</v>
      </c>
      <c r="N26" s="28" t="str">
        <f t="shared" si="3"/>
        <v>"4"</v>
      </c>
      <c r="O26" s="29" t="str">
        <f t="shared" si="4"/>
        <v>нет</v>
      </c>
      <c r="P26" s="30">
        <f t="shared" si="5"/>
        <v>0</v>
      </c>
    </row>
    <row r="27" spans="1:16" ht="15">
      <c r="A27" s="92">
        <v>13</v>
      </c>
      <c r="B27" s="93" t="s">
        <v>141</v>
      </c>
      <c r="C27" s="94"/>
      <c r="D27" s="95">
        <v>1</v>
      </c>
      <c r="E27" s="96">
        <v>1</v>
      </c>
      <c r="F27" s="97">
        <v>1</v>
      </c>
      <c r="G27" s="98">
        <v>1</v>
      </c>
      <c r="H27" s="97">
        <v>0</v>
      </c>
      <c r="I27" s="99">
        <v>1</v>
      </c>
      <c r="J27" s="100">
        <v>1</v>
      </c>
      <c r="K27" s="98">
        <v>0</v>
      </c>
      <c r="L27" s="97">
        <v>0</v>
      </c>
      <c r="M27" s="27">
        <f t="shared" si="2"/>
        <v>5</v>
      </c>
      <c r="N27" s="28" t="str">
        <f t="shared" si="3"/>
        <v>"3"</v>
      </c>
      <c r="O27" s="29" t="str">
        <f t="shared" si="4"/>
        <v>нет</v>
      </c>
      <c r="P27" s="30">
        <f t="shared" si="5"/>
        <v>0</v>
      </c>
    </row>
    <row r="28" spans="1:16" ht="15">
      <c r="A28" s="92">
        <v>14</v>
      </c>
      <c r="B28" s="93" t="s">
        <v>142</v>
      </c>
      <c r="C28" s="94"/>
      <c r="D28" s="95">
        <v>1</v>
      </c>
      <c r="E28" s="96">
        <v>0</v>
      </c>
      <c r="F28" s="97">
        <v>0</v>
      </c>
      <c r="G28" s="98">
        <v>1</v>
      </c>
      <c r="H28" s="97">
        <v>0</v>
      </c>
      <c r="I28" s="99">
        <v>0</v>
      </c>
      <c r="J28" s="100">
        <v>1</v>
      </c>
      <c r="K28" s="98">
        <v>0</v>
      </c>
      <c r="L28" s="97">
        <v>1</v>
      </c>
      <c r="M28" s="27">
        <f t="shared" si="2"/>
        <v>3</v>
      </c>
      <c r="N28" s="28" t="str">
        <f t="shared" si="3"/>
        <v>"2"</v>
      </c>
      <c r="O28" s="29" t="str">
        <f t="shared" si="4"/>
        <v>нет</v>
      </c>
      <c r="P28" s="30">
        <f t="shared" si="5"/>
        <v>0</v>
      </c>
    </row>
    <row r="29" spans="1:16" ht="15.75" thickBot="1">
      <c r="A29" s="101">
        <v>15</v>
      </c>
      <c r="B29" s="102" t="s">
        <v>143</v>
      </c>
      <c r="C29" s="103"/>
      <c r="D29" s="104">
        <v>2</v>
      </c>
      <c r="E29" s="105">
        <v>1</v>
      </c>
      <c r="F29" s="106">
        <v>1</v>
      </c>
      <c r="G29" s="107">
        <v>1</v>
      </c>
      <c r="H29" s="106">
        <v>1</v>
      </c>
      <c r="I29" s="108">
        <v>1</v>
      </c>
      <c r="J29" s="109">
        <v>0</v>
      </c>
      <c r="K29" s="107">
        <v>1</v>
      </c>
      <c r="L29" s="106">
        <v>1</v>
      </c>
      <c r="M29" s="31">
        <f t="shared" si="2"/>
        <v>7</v>
      </c>
      <c r="N29" s="32" t="str">
        <f t="shared" si="3"/>
        <v>"4"</v>
      </c>
      <c r="O29" s="33" t="str">
        <f t="shared" si="4"/>
        <v>нет</v>
      </c>
      <c r="P29" s="34">
        <f t="shared" si="5"/>
        <v>0</v>
      </c>
    </row>
    <row r="30" spans="1:16" ht="15">
      <c r="A30" s="110">
        <v>16</v>
      </c>
      <c r="B30" s="84" t="s">
        <v>144</v>
      </c>
      <c r="C30" s="85"/>
      <c r="D30" s="86">
        <v>4</v>
      </c>
      <c r="E30" s="87">
        <v>1</v>
      </c>
      <c r="F30" s="88">
        <v>0</v>
      </c>
      <c r="G30" s="89">
        <v>1</v>
      </c>
      <c r="H30" s="88">
        <v>0</v>
      </c>
      <c r="I30" s="90">
        <v>0</v>
      </c>
      <c r="J30" s="91">
        <v>1</v>
      </c>
      <c r="K30" s="89">
        <v>0</v>
      </c>
      <c r="L30" s="88">
        <v>1</v>
      </c>
      <c r="M30" s="35">
        <f t="shared" si="2"/>
        <v>4</v>
      </c>
      <c r="N30" s="36" t="str">
        <f t="shared" si="3"/>
        <v>"2"</v>
      </c>
      <c r="O30" s="25" t="str">
        <f t="shared" si="4"/>
        <v>нет</v>
      </c>
      <c r="P30" s="26">
        <f t="shared" si="5"/>
        <v>0</v>
      </c>
    </row>
    <row r="31" spans="1:16" ht="15">
      <c r="A31" s="92">
        <v>17</v>
      </c>
      <c r="B31" s="93" t="s">
        <v>145</v>
      </c>
      <c r="C31" s="94"/>
      <c r="D31" s="95">
        <v>3</v>
      </c>
      <c r="E31" s="96">
        <v>0</v>
      </c>
      <c r="F31" s="97">
        <v>1</v>
      </c>
      <c r="G31" s="98">
        <v>1</v>
      </c>
      <c r="H31" s="97">
        <v>1</v>
      </c>
      <c r="I31" s="99">
        <v>0</v>
      </c>
      <c r="J31" s="100">
        <v>1</v>
      </c>
      <c r="K31" s="98">
        <v>1</v>
      </c>
      <c r="L31" s="97">
        <v>0</v>
      </c>
      <c r="M31" s="27">
        <f t="shared" si="2"/>
        <v>5</v>
      </c>
      <c r="N31" s="28" t="str">
        <f t="shared" si="3"/>
        <v>"3"</v>
      </c>
      <c r="O31" s="29" t="str">
        <f t="shared" si="4"/>
        <v>нет</v>
      </c>
      <c r="P31" s="30">
        <f t="shared" si="5"/>
        <v>0</v>
      </c>
    </row>
    <row r="32" spans="1:16" ht="25.5">
      <c r="A32" s="92">
        <v>18</v>
      </c>
      <c r="B32" s="93" t="s">
        <v>146</v>
      </c>
      <c r="C32" s="94"/>
      <c r="D32" s="95">
        <v>4</v>
      </c>
      <c r="E32" s="96">
        <v>0</v>
      </c>
      <c r="F32" s="97">
        <v>1</v>
      </c>
      <c r="G32" s="98">
        <v>1</v>
      </c>
      <c r="H32" s="97">
        <v>1</v>
      </c>
      <c r="I32" s="99">
        <v>0</v>
      </c>
      <c r="J32" s="100">
        <v>1</v>
      </c>
      <c r="K32" s="98">
        <v>0</v>
      </c>
      <c r="L32" s="97">
        <v>0</v>
      </c>
      <c r="M32" s="27">
        <f t="shared" si="2"/>
        <v>4</v>
      </c>
      <c r="N32" s="28" t="str">
        <f t="shared" si="3"/>
        <v>"2"</v>
      </c>
      <c r="O32" s="29" t="str">
        <f t="shared" si="4"/>
        <v>нет</v>
      </c>
      <c r="P32" s="30">
        <f t="shared" si="5"/>
        <v>0</v>
      </c>
    </row>
    <row r="33" spans="1:16" ht="15">
      <c r="A33" s="92">
        <v>19</v>
      </c>
      <c r="B33" s="93" t="s">
        <v>147</v>
      </c>
      <c r="C33" s="94"/>
      <c r="D33" s="95">
        <v>1</v>
      </c>
      <c r="E33" s="96">
        <v>0</v>
      </c>
      <c r="F33" s="97">
        <v>1</v>
      </c>
      <c r="G33" s="98">
        <v>0</v>
      </c>
      <c r="H33" s="97">
        <v>0</v>
      </c>
      <c r="I33" s="99">
        <v>0</v>
      </c>
      <c r="J33" s="100">
        <v>0</v>
      </c>
      <c r="K33" s="98">
        <v>1</v>
      </c>
      <c r="L33" s="97">
        <v>0</v>
      </c>
      <c r="M33" s="27">
        <f t="shared" si="2"/>
        <v>2</v>
      </c>
      <c r="N33" s="28" t="str">
        <f t="shared" si="3"/>
        <v>"2"</v>
      </c>
      <c r="O33" s="29" t="str">
        <f t="shared" si="4"/>
        <v>нет</v>
      </c>
      <c r="P33" s="30">
        <f t="shared" si="5"/>
        <v>0</v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aca="true" t="shared" si="6" ref="P40:P54">IF(O40="","",IF(O40="нет",0,1))</f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6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6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6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6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6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6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6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6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6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6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6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6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6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6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11" dxfId="1" stopIfTrue="1">
      <formula>E15&gt;E$11</formula>
    </cfRule>
  </conditionalFormatting>
  <conditionalFormatting sqref="D6 E5 K1 M1">
    <cfRule type="containsBlanks" priority="6" dxfId="1" stopIfTrue="1">
      <formula>LEN(TRIM(D1))=0</formula>
    </cfRule>
  </conditionalFormatting>
  <conditionalFormatting sqref="C15:C54">
    <cfRule type="expression" priority="283" dxfId="1">
      <formula>AND(SUM($D15:$L15)&lt;&gt;0,$C15="")</formula>
    </cfRule>
  </conditionalFormatting>
  <conditionalFormatting sqref="D15:L54">
    <cfRule type="expression" priority="284" dxfId="1" stopIfTrue="1">
      <formula>AND($B15&lt;&gt;"",$C15="да",$D15="")</formula>
    </cfRule>
    <cfRule type="expression" priority="285" dxfId="0" stopIfTrue="1">
      <formula>AND(SUM($D15)=0,COUNTA($E15:$L15)&gt;0)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allowBlank="1" showInputMessage="1" showErrorMessage="1" prompt="Укажите наименование образовательной организации, например, СОШ №3" sqref="M1"/>
    <dataValidation allowBlank="1" showInputMessage="1" prompt="Укажите класс с литерой (если есть)" sqref="K1"/>
    <dataValidation type="whole" allowBlank="1" showInputMessage="1" showErrorMessage="1" sqref="E15:L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1" sqref="M1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>
        <v>8</v>
      </c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124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127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 hidden="1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8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5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 aca="true" t="shared" si="0" ref="E12:L12">IF(COUNTIF($D$15:$D$54,"&gt;0")=0,"",_xlfn.SUMIFS(E$15:E$54,$D$15:$D$54,"&gt;0")/COUNTIF($D$15:$D$54,"&gt;0"))</f>
      </c>
      <c r="F12" s="65">
        <f t="shared" si="0"/>
      </c>
      <c r="G12" s="65">
        <f t="shared" si="0"/>
      </c>
      <c r="H12" s="65">
        <f t="shared" si="0"/>
      </c>
      <c r="I12" s="65">
        <f t="shared" si="0"/>
      </c>
      <c r="J12" s="65">
        <f t="shared" si="0"/>
      </c>
      <c r="K12" s="65">
        <f t="shared" si="0"/>
      </c>
      <c r="L12" s="65">
        <f t="shared" si="0"/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1" ref="F13:K13">IF(COUNTIF($D$15:$D$54,"&gt;0")=0,"",F12/F11)</f>
      </c>
      <c r="G13" s="66">
        <f t="shared" si="1"/>
      </c>
      <c r="H13" s="66">
        <f t="shared" si="1"/>
      </c>
      <c r="I13" s="66">
        <f t="shared" si="1"/>
      </c>
      <c r="J13" s="66">
        <f t="shared" si="1"/>
      </c>
      <c r="K13" s="66">
        <f t="shared" si="1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 t="s">
        <v>121</v>
      </c>
      <c r="F14" s="60" t="s">
        <v>122</v>
      </c>
      <c r="G14" s="61">
        <v>2</v>
      </c>
      <c r="H14" s="60">
        <v>3</v>
      </c>
      <c r="I14" s="62">
        <v>4</v>
      </c>
      <c r="J14" s="63">
        <v>5</v>
      </c>
      <c r="K14" s="61">
        <v>6</v>
      </c>
      <c r="L14" s="60">
        <v>7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2019-01-25T08:21:48Z</dcterms:modified>
  <cp:category/>
  <cp:version/>
  <cp:contentType/>
  <cp:contentStatus/>
</cp:coreProperties>
</file>