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1"/>
  </bookViews>
  <sheets>
    <sheet name="Форма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Диаграмма1" sheetId="22" r:id="rId22"/>
    <sheet name="Диаграмма2" sheetId="23" r:id="rId23"/>
  </sheets>
  <definedNames>
    <definedName name="_xlfn.SUMIFS" hidden="1">#NAME?</definedName>
    <definedName name="_xlnm.Print_Titles" localSheetId="1">'1'!$14:$14</definedName>
    <definedName name="_xlnm.Print_Titles" localSheetId="10">'10'!$14:$14</definedName>
    <definedName name="_xlnm.Print_Titles" localSheetId="11">'11'!$14:$14</definedName>
    <definedName name="_xlnm.Print_Titles" localSheetId="12">'12'!$14:$14</definedName>
    <definedName name="_xlnm.Print_Titles" localSheetId="13">'13'!$14:$14</definedName>
    <definedName name="_xlnm.Print_Titles" localSheetId="14">'14'!$14:$14</definedName>
    <definedName name="_xlnm.Print_Titles" localSheetId="15">'15'!$14:$14</definedName>
    <definedName name="_xlnm.Print_Titles" localSheetId="16">'16'!$14:$14</definedName>
    <definedName name="_xlnm.Print_Titles" localSheetId="17">'17'!$14:$14</definedName>
    <definedName name="_xlnm.Print_Titles" localSheetId="18">'18'!$14:$14</definedName>
    <definedName name="_xlnm.Print_Titles" localSheetId="19">'19'!$14:$14</definedName>
    <definedName name="_xlnm.Print_Titles" localSheetId="2">'2'!$14:$14</definedName>
    <definedName name="_xlnm.Print_Titles" localSheetId="20">'20'!$14:$14</definedName>
    <definedName name="_xlnm.Print_Titles" localSheetId="3">'3'!$14:$14</definedName>
    <definedName name="_xlnm.Print_Titles" localSheetId="4">'4'!$14:$14</definedName>
    <definedName name="_xlnm.Print_Titles" localSheetId="5">'5'!$14:$14</definedName>
    <definedName name="_xlnm.Print_Titles" localSheetId="6">'6'!$14:$14</definedName>
    <definedName name="_xlnm.Print_Titles" localSheetId="7">'7'!$14:$14</definedName>
    <definedName name="_xlnm.Print_Titles" localSheetId="8">'8'!$14:$14</definedName>
    <definedName name="_xlnm.Print_Titles" localSheetId="9">'9'!$14:$14</definedName>
    <definedName name="_xlnm.Print_Area" localSheetId="0">'Форма2'!$B:$AA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sz val="10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rFont val="Tahoma"/>
            <family val="2"/>
          </rPr>
          <t>общ</t>
        </r>
        <r>
          <rPr>
            <sz val="10"/>
            <rFont val="Tahoma"/>
            <family val="2"/>
          </rPr>
          <t xml:space="preserve"> - общеобразовательный класс
</t>
        </r>
        <r>
          <rPr>
            <b/>
            <sz val="10"/>
            <rFont val="Tahoma"/>
            <family val="2"/>
          </rPr>
          <t>про</t>
        </r>
        <r>
          <rPr>
            <sz val="10"/>
            <rFont val="Tahoma"/>
            <family val="2"/>
          </rPr>
          <t xml:space="preserve"> - профильный по предмету данной КДР;</t>
        </r>
        <r>
          <rPr>
            <b/>
            <sz val="10"/>
            <rFont val="Tahoma"/>
            <family val="2"/>
          </rPr>
          <t xml:space="preserve">
лиц</t>
        </r>
        <r>
          <rPr>
            <sz val="10"/>
            <rFont val="Tahoma"/>
            <family val="2"/>
          </rPr>
          <t xml:space="preserve"> - лицейский класс;</t>
        </r>
        <r>
          <rPr>
            <b/>
            <sz val="10"/>
            <rFont val="Tahoma"/>
            <family val="2"/>
          </rPr>
          <t xml:space="preserve">
лицпро</t>
        </r>
        <r>
          <rPr>
            <sz val="10"/>
            <rFont val="Tahoma"/>
            <family val="2"/>
          </rPr>
          <t xml:space="preserve"> - лицейский класс с профилем по предмету КДР;</t>
        </r>
        <r>
          <rPr>
            <b/>
            <sz val="10"/>
            <rFont val="Tahoma"/>
            <family val="2"/>
          </rPr>
          <t xml:space="preserve">
гим</t>
        </r>
        <r>
          <rPr>
            <sz val="10"/>
            <rFont val="Tahoma"/>
            <family val="2"/>
          </rPr>
          <t xml:space="preserve"> - гимназический класс;</t>
        </r>
        <r>
          <rPr>
            <b/>
            <sz val="10"/>
            <rFont val="Tahoma"/>
            <family val="2"/>
          </rPr>
          <t xml:space="preserve">
гимпро</t>
        </r>
        <r>
          <rPr>
            <sz val="10"/>
            <rFont val="Tahoma"/>
            <family val="2"/>
          </rPr>
          <t xml:space="preserve"> - гимназический класс с профилем по предмету КДР
</t>
        </r>
        <r>
          <rPr>
            <b/>
            <sz val="10"/>
            <rFont val="Tahoma"/>
            <family val="2"/>
          </rPr>
          <t>веч</t>
        </r>
        <r>
          <rPr>
            <sz val="10"/>
            <rFont val="Tahoma"/>
            <family val="2"/>
          </rPr>
          <t xml:space="preserve"> - вечерний класс 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sharedStrings.xml><?xml version="1.0" encoding="utf-8"?>
<sst xmlns="http://schemas.openxmlformats.org/spreadsheetml/2006/main" count="933" uniqueCount="141">
  <si>
    <t>Форма № 1</t>
  </si>
  <si>
    <t>№</t>
  </si>
  <si>
    <t>Фамилия, Имя</t>
  </si>
  <si>
    <t>Вариант</t>
  </si>
  <si>
    <t>Баллы</t>
  </si>
  <si>
    <t>Дата  проведения</t>
  </si>
  <si>
    <t xml:space="preserve">Кол-во 
пис-х в
классе </t>
  </si>
  <si>
    <t xml:space="preserve">Кол-во
обуч-ся в
классе </t>
  </si>
  <si>
    <t>Тип класса</t>
  </si>
  <si>
    <t>Класс с литерой</t>
  </si>
  <si>
    <t>Выбрал предмет (да/нет)</t>
  </si>
  <si>
    <t>Заполните баллы каждого учащегося. Незаполненные ячейки считаются как 0 б.</t>
  </si>
  <si>
    <t>Ячейки выделенные таким фоном заполняются автоматически</t>
  </si>
  <si>
    <t>Максимальные баллы за задание</t>
  </si>
  <si>
    <t>Минимальный балл</t>
  </si>
  <si>
    <t>Обязательно укажите вариант работы (только число без дополнительных символов)!</t>
  </si>
  <si>
    <t xml:space="preserve"> классе  </t>
  </si>
  <si>
    <t>Скрытый столбец</t>
  </si>
  <si>
    <t>Форма № 2 ( Все классы )</t>
  </si>
  <si>
    <t>ФИО ответственного в ОО</t>
  </si>
  <si>
    <t>г.Анапа</t>
  </si>
  <si>
    <t>ВЫБЕРИТЕ РАЙОН</t>
  </si>
  <si>
    <t>Переименуйте этот файл так, как указано в следующей строке:</t>
  </si>
  <si>
    <t>г.Армавир</t>
  </si>
  <si>
    <t>общ</t>
  </si>
  <si>
    <t>№  телефона</t>
  </si>
  <si>
    <t>Белореченский р-н</t>
  </si>
  <si>
    <t>Итоги:</t>
  </si>
  <si>
    <t>Кол-во
обуч-ся в ОО</t>
  </si>
  <si>
    <t>Кол-во
выбр-х в
ОО</t>
  </si>
  <si>
    <t>Кол-во
пис-х в
ОО</t>
  </si>
  <si>
    <t>Процент обучающихся получивших баллы в ОО</t>
  </si>
  <si>
    <t>г.Геленджик</t>
  </si>
  <si>
    <t>г.Горячий Ключ</t>
  </si>
  <si>
    <t>Количество обучающихся получивших баллы в ОО</t>
  </si>
  <si>
    <t>г.Краснодар</t>
  </si>
  <si>
    <t>Лабинский р-н</t>
  </si>
  <si>
    <t>Набранный балл (по столбцам)</t>
  </si>
  <si>
    <t>г.Новороссийск</t>
  </si>
  <si>
    <t>ОО</t>
  </si>
  <si>
    <r>
      <t xml:space="preserve">Кол-во
</t>
    </r>
    <r>
      <rPr>
        <b/>
        <sz val="9"/>
        <rFont val="Arial"/>
        <family val="2"/>
      </rPr>
      <t>выбр-х</t>
    </r>
    <r>
      <rPr>
        <b/>
        <sz val="6"/>
        <rFont val="Arial"/>
        <family val="2"/>
      </rPr>
      <t xml:space="preserve"> </t>
    </r>
    <r>
      <rPr>
        <b/>
        <sz val="9"/>
        <rFont val="Arial"/>
        <family val="2"/>
      </rPr>
      <t>в</t>
    </r>
    <r>
      <rPr>
        <b/>
        <sz val="10"/>
        <rFont val="Arial"/>
        <family val="2"/>
      </rPr>
      <t xml:space="preserve">
классе </t>
    </r>
  </si>
  <si>
    <r>
      <rPr>
        <b/>
        <u val="single"/>
        <sz val="10"/>
        <rFont val="Arial"/>
        <family val="2"/>
      </rPr>
      <t xml:space="preserve">Количество обучающихся </t>
    </r>
    <r>
      <rPr>
        <b/>
        <sz val="10"/>
        <rFont val="Arial"/>
        <family val="2"/>
      </rPr>
      <t>получивших баллы в классе</t>
    </r>
  </si>
  <si>
    <t>г.Сочи</t>
  </si>
  <si>
    <t>Абинский р-н</t>
  </si>
  <si>
    <t>Апшеронский р-н</t>
  </si>
  <si>
    <t>О</t>
  </si>
  <si>
    <t>Белоглинский р-н</t>
  </si>
  <si>
    <t>П</t>
  </si>
  <si>
    <t>Брюховецкий р-н</t>
  </si>
  <si>
    <t>Л</t>
  </si>
  <si>
    <t>Выселковский р-н</t>
  </si>
  <si>
    <t>ЛП</t>
  </si>
  <si>
    <t>Гулькевичский р-н</t>
  </si>
  <si>
    <t>Г</t>
  </si>
  <si>
    <t>Динской р-н</t>
  </si>
  <si>
    <t>ГП</t>
  </si>
  <si>
    <t>Ейский р-н</t>
  </si>
  <si>
    <t>в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</si>
  <si>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</si>
  <si>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</si>
  <si>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</si>
  <si>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</si>
  <si>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</si>
  <si>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</si>
  <si>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</si>
  <si>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</si>
  <si>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</si>
  <si>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</si>
  <si>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</si>
  <si>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</si>
  <si>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</si>
  <si>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</si>
  <si>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</si>
  <si>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</si>
  <si>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</si>
  <si>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</si>
  <si>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</si>
  <si>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</si>
  <si>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</si>
  <si>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</si>
  <si>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</si>
  <si>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</si>
  <si>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</si>
  <si>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</si>
  <si>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В столбце "Ошибки" должно быть "нет"</t>
  </si>
  <si>
    <t>Заполните поля, выделенные красным фоном.</t>
  </si>
  <si>
    <t>Остальные данные заполнятся автоматически информацией с листов 1-15</t>
  </si>
  <si>
    <t>Кол. ошибок в ОО (должно быть 0)</t>
  </si>
  <si>
    <t>Кол. ошибок</t>
  </si>
  <si>
    <t>нет</t>
  </si>
  <si>
    <t>не указан вариант, но заполнены баллы</t>
  </si>
  <si>
    <t>Описание</t>
  </si>
  <si>
    <t>есть балл выше максимального</t>
  </si>
  <si>
    <t>Индикатор ошибки (1 - ошибка есть)</t>
  </si>
  <si>
    <t>Ошибки</t>
  </si>
  <si>
    <t>Вид ошибки</t>
  </si>
  <si>
    <t>Название файла</t>
  </si>
  <si>
    <t>Параллель (число)</t>
  </si>
  <si>
    <t>Краткое название работы</t>
  </si>
  <si>
    <t>Дата</t>
  </si>
  <si>
    <t>Оценка</t>
  </si>
  <si>
    <t>"5"</t>
  </si>
  <si>
    <t>"4"</t>
  </si>
  <si>
    <t>"3"</t>
  </si>
  <si>
    <t>"2"</t>
  </si>
  <si>
    <r>
      <rPr>
        <b/>
        <u val="single"/>
        <sz val="10"/>
        <rFont val="Arial"/>
        <family val="2"/>
      </rPr>
      <t>количество</t>
    </r>
    <r>
      <rPr>
        <b/>
        <sz val="10"/>
        <rFont val="Arial"/>
        <family val="2"/>
      </rPr>
      <t xml:space="preserve"> полученных оценок в классах</t>
    </r>
  </si>
  <si>
    <t>количество полученных оценок в ОО</t>
  </si>
  <si>
    <t>процент полученных оценок в ОО</t>
  </si>
  <si>
    <t>процент оценок в ОО
  (где менее 6 классов)</t>
  </si>
  <si>
    <t>Ф.И.О.  учителя</t>
  </si>
  <si>
    <t>про</t>
  </si>
  <si>
    <t>лиц</t>
  </si>
  <si>
    <t>лицпро</t>
  </si>
  <si>
    <t>гим</t>
  </si>
  <si>
    <t>гимпро</t>
  </si>
  <si>
    <t>веч</t>
  </si>
  <si>
    <t>выбран предмет, но не указан вариант</t>
  </si>
  <si>
    <t>Средние баллы за задание</t>
  </si>
  <si>
    <t>% успешности (от макс.балла)</t>
  </si>
  <si>
    <t>№ задания</t>
  </si>
  <si>
    <t>Приморско-Ахтарский р-н</t>
  </si>
  <si>
    <t>8
1 б</t>
  </si>
  <si>
    <t>8
2 б</t>
  </si>
  <si>
    <t>МАТ</t>
  </si>
  <si>
    <t>Результаты проведения краевой диагностической работы по математике в  </t>
  </si>
  <si>
    <t>11(12В)</t>
  </si>
  <si>
    <t>Анализ результатов КДР по математике (23.11.2018) обучающихся 11(12В) классов</t>
  </si>
  <si>
    <t>23112018</t>
  </si>
  <si>
    <t>23 ноября 2018 г.</t>
  </si>
  <si>
    <t>СОШ №7</t>
  </si>
  <si>
    <t>Волкова Ксения Юрьевна</t>
  </si>
  <si>
    <t>Герасимов Виталий</t>
  </si>
  <si>
    <t>Даценко Луиза</t>
  </si>
  <si>
    <t>Логвиненко Надежда</t>
  </si>
  <si>
    <t>Махинько Дмитрий</t>
  </si>
  <si>
    <t>Перепелица Маргарита</t>
  </si>
  <si>
    <t>Ропа Яна</t>
  </si>
  <si>
    <t>Рябоконь Владимир</t>
  </si>
  <si>
    <t>Хваленая Анастасия</t>
  </si>
  <si>
    <t>Якименко Александр</t>
  </si>
  <si>
    <t>55-209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</si>
</sst>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"/>
      <color indexed="8"/>
      <name val="Times New Roman"/>
      <family val="1"/>
    </font>
    <font>
      <sz val="2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"/>
      <color theme="1"/>
      <name val="Times New Roman"/>
      <family val="1"/>
    </font>
    <font>
      <sz val="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64" fillId="0" borderId="0" xfId="0" applyFont="1" applyAlignment="1" applyProtection="1">
      <alignment/>
      <protection hidden="1"/>
    </xf>
    <xf numFmtId="0" fontId="64" fillId="0" borderId="10" xfId="0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172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65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/>
      <protection hidden="1"/>
    </xf>
    <xf numFmtId="0" fontId="66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7" fillId="18" borderId="16" xfId="0" applyFont="1" applyFill="1" applyBorder="1" applyAlignment="1" applyProtection="1">
      <alignment horizontal="center" vertical="center" wrapText="1"/>
      <protection hidden="1"/>
    </xf>
    <xf numFmtId="0" fontId="67" fillId="18" borderId="17" xfId="0" applyFont="1" applyFill="1" applyBorder="1" applyAlignment="1" applyProtection="1">
      <alignment horizontal="center" vertical="center" wrapText="1"/>
      <protection hidden="1"/>
    </xf>
    <xf numFmtId="0" fontId="67" fillId="18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68" fillId="18" borderId="20" xfId="0" applyFont="1" applyFill="1" applyBorder="1" applyAlignment="1" applyProtection="1">
      <alignment horizontal="center" vertical="center" wrapText="1"/>
      <protection hidden="1"/>
    </xf>
    <xf numFmtId="0" fontId="68" fillId="18" borderId="21" xfId="0" applyFont="1" applyFill="1" applyBorder="1" applyAlignment="1" applyProtection="1">
      <alignment horizontal="center" vertical="center" wrapText="1"/>
      <protection hidden="1"/>
    </xf>
    <xf numFmtId="0" fontId="0" fillId="18" borderId="22" xfId="0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68" fillId="18" borderId="24" xfId="0" applyFont="1" applyFill="1" applyBorder="1" applyAlignment="1" applyProtection="1">
      <alignment horizontal="center" vertical="center" wrapText="1"/>
      <protection hidden="1"/>
    </xf>
    <xf numFmtId="0" fontId="68" fillId="18" borderId="25" xfId="0" applyFont="1" applyFill="1" applyBorder="1" applyAlignment="1" applyProtection="1">
      <alignment horizontal="center" vertical="center" wrapText="1"/>
      <protection hidden="1"/>
    </xf>
    <xf numFmtId="0" fontId="0" fillId="18" borderId="26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68" fillId="18" borderId="28" xfId="0" applyFont="1" applyFill="1" applyBorder="1" applyAlignment="1" applyProtection="1">
      <alignment horizontal="center" vertical="center" wrapText="1"/>
      <protection hidden="1"/>
    </xf>
    <xf numFmtId="0" fontId="68" fillId="18" borderId="29" xfId="0" applyFont="1" applyFill="1" applyBorder="1" applyAlignment="1" applyProtection="1">
      <alignment horizontal="center" vertical="center" wrapText="1"/>
      <protection hidden="1"/>
    </xf>
    <xf numFmtId="0" fontId="0" fillId="18" borderId="30" xfId="0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68" fillId="18" borderId="32" xfId="0" applyFont="1" applyFill="1" applyBorder="1" applyAlignment="1" applyProtection="1">
      <alignment horizontal="center" vertical="center" wrapText="1"/>
      <protection hidden="1"/>
    </xf>
    <xf numFmtId="0" fontId="68" fillId="18" borderId="33" xfId="0" applyFont="1" applyFill="1" applyBorder="1" applyAlignment="1" applyProtection="1">
      <alignment horizontal="center" vertical="center" wrapText="1"/>
      <protection hidden="1"/>
    </xf>
    <xf numFmtId="0" fontId="68" fillId="18" borderId="34" xfId="0" applyFont="1" applyFill="1" applyBorder="1" applyAlignment="1" applyProtection="1">
      <alignment horizontal="center" vertical="center" wrapText="1"/>
      <protection hidden="1"/>
    </xf>
    <xf numFmtId="0" fontId="68" fillId="18" borderId="35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 locked="0"/>
    </xf>
    <xf numFmtId="0" fontId="70" fillId="0" borderId="0" xfId="0" applyFont="1" applyAlignment="1" applyProtection="1">
      <alignment horizontal="left" vertical="center" indent="2"/>
      <protection hidden="1" locked="0"/>
    </xf>
    <xf numFmtId="0" fontId="65" fillId="0" borderId="0" xfId="0" applyFont="1" applyAlignment="1" applyProtection="1">
      <alignment horizontal="right" vertical="center"/>
      <protection hidden="1" locked="0"/>
    </xf>
    <xf numFmtId="0" fontId="0" fillId="0" borderId="14" xfId="0" applyBorder="1" applyAlignment="1" applyProtection="1">
      <alignment/>
      <protection hidden="1" locked="0"/>
    </xf>
    <xf numFmtId="0" fontId="65" fillId="0" borderId="0" xfId="0" applyFont="1" applyAlignment="1" applyProtection="1">
      <alignment horizontal="right" vertical="center" indent="2"/>
      <protection hidden="1" locked="0"/>
    </xf>
    <xf numFmtId="49" fontId="64" fillId="0" borderId="0" xfId="0" applyNumberFormat="1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64" fillId="0" borderId="0" xfId="0" applyNumberFormat="1" applyFont="1" applyAlignment="1" applyProtection="1">
      <alignment/>
      <protection hidden="1"/>
    </xf>
    <xf numFmtId="49" fontId="64" fillId="0" borderId="0" xfId="0" applyNumberFormat="1" applyFont="1" applyFill="1" applyAlignment="1" applyProtection="1">
      <alignment/>
      <protection hidden="1"/>
    </xf>
    <xf numFmtId="0" fontId="64" fillId="33" borderId="23" xfId="0" applyFont="1" applyFill="1" applyBorder="1" applyAlignment="1" applyProtection="1">
      <alignment horizontal="center" vertical="center"/>
      <protection hidden="1"/>
    </xf>
    <xf numFmtId="0" fontId="64" fillId="33" borderId="27" xfId="0" applyFont="1" applyFill="1" applyBorder="1" applyAlignment="1" applyProtection="1">
      <alignment horizontal="center" vertical="center"/>
      <protection hidden="1"/>
    </xf>
    <xf numFmtId="0" fontId="64" fillId="33" borderId="36" xfId="0" applyFont="1" applyFill="1" applyBorder="1" applyAlignment="1" applyProtection="1">
      <alignment horizontal="center" vertical="center"/>
      <protection hidden="1"/>
    </xf>
    <xf numFmtId="0" fontId="64" fillId="33" borderId="31" xfId="0" applyFont="1" applyFill="1" applyBorder="1" applyAlignment="1" applyProtection="1">
      <alignment horizontal="center" vertical="center"/>
      <protection hidden="1"/>
    </xf>
    <xf numFmtId="0" fontId="64" fillId="33" borderId="37" xfId="0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/>
      <protection hidden="1"/>
    </xf>
    <xf numFmtId="0" fontId="64" fillId="34" borderId="0" xfId="0" applyNumberFormat="1" applyFont="1" applyFill="1" applyAlignment="1" applyProtection="1">
      <alignment/>
      <protection hidden="1"/>
    </xf>
    <xf numFmtId="172" fontId="64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vertical="center"/>
      <protection hidden="1" locked="0"/>
    </xf>
    <xf numFmtId="0" fontId="67" fillId="0" borderId="39" xfId="0" applyFont="1" applyBorder="1" applyAlignment="1" applyProtection="1">
      <alignment horizontal="center" vertical="center" wrapText="1"/>
      <protection hidden="1"/>
    </xf>
    <xf numFmtId="0" fontId="67" fillId="35" borderId="40" xfId="0" applyFont="1" applyFill="1" applyBorder="1" applyAlignment="1" applyProtection="1">
      <alignment horizontal="center" vertical="center" wrapText="1"/>
      <protection hidden="1"/>
    </xf>
    <xf numFmtId="0" fontId="67" fillId="0" borderId="40" xfId="0" applyFont="1" applyBorder="1" applyAlignment="1" applyProtection="1">
      <alignment horizontal="center" vertical="center" wrapText="1"/>
      <protection hidden="1"/>
    </xf>
    <xf numFmtId="0" fontId="67" fillId="0" borderId="41" xfId="0" applyFont="1" applyBorder="1" applyAlignment="1" applyProtection="1">
      <alignment horizontal="center" vertical="center" wrapText="1"/>
      <protection hidden="1"/>
    </xf>
    <xf numFmtId="0" fontId="67" fillId="35" borderId="39" xfId="0" applyFont="1" applyFill="1" applyBorder="1" applyAlignment="1" applyProtection="1">
      <alignment horizontal="center" vertical="center" wrapText="1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2" fontId="0" fillId="0" borderId="15" xfId="0" applyNumberFormat="1" applyFont="1" applyBorder="1" applyAlignment="1" applyProtection="1">
      <alignment horizontal="center" vertical="center"/>
      <protection hidden="1"/>
    </xf>
    <xf numFmtId="9" fontId="55" fillId="0" borderId="15" xfId="55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2" xfId="0" applyBorder="1" applyAlignment="1" applyProtection="1">
      <alignment horizontal="right"/>
      <protection hidden="1"/>
    </xf>
    <xf numFmtId="0" fontId="68" fillId="0" borderId="18" xfId="0" applyFont="1" applyBorder="1" applyAlignment="1" applyProtection="1">
      <alignment horizontal="center" vertical="center" wrapText="1"/>
      <protection hidden="1"/>
    </xf>
    <xf numFmtId="0" fontId="67" fillId="0" borderId="38" xfId="0" applyFont="1" applyBorder="1" applyAlignment="1" applyProtection="1">
      <alignment horizontal="center" vertical="center" wrapText="1"/>
      <protection hidden="1"/>
    </xf>
    <xf numFmtId="0" fontId="67" fillId="0" borderId="12" xfId="0" applyFont="1" applyBorder="1" applyAlignment="1" applyProtection="1">
      <alignment horizontal="center" vertical="center" wrapText="1"/>
      <protection hidden="1"/>
    </xf>
    <xf numFmtId="0" fontId="67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73" fillId="0" borderId="40" xfId="0" applyFont="1" applyFill="1" applyBorder="1" applyAlignment="1" applyProtection="1">
      <alignment vertical="center"/>
      <protection hidden="1"/>
    </xf>
    <xf numFmtId="0" fontId="73" fillId="0" borderId="40" xfId="0" applyFont="1" applyFill="1" applyBorder="1" applyAlignment="1" applyProtection="1">
      <alignment horizontal="center" vertical="center"/>
      <protection hidden="1"/>
    </xf>
    <xf numFmtId="0" fontId="74" fillId="0" borderId="40" xfId="0" applyFont="1" applyFill="1" applyBorder="1" applyAlignment="1" applyProtection="1">
      <alignment vertical="center"/>
      <protection hidden="1"/>
    </xf>
    <xf numFmtId="0" fontId="74" fillId="0" borderId="40" xfId="0" applyFont="1" applyFill="1" applyBorder="1" applyAlignment="1" applyProtection="1">
      <alignment horizontal="right" vertical="center"/>
      <protection hidden="1"/>
    </xf>
    <xf numFmtId="0" fontId="73" fillId="0" borderId="4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Border="1" applyAlignment="1" applyProtection="1">
      <alignment horizontal="left" vertical="center"/>
      <protection hidden="1"/>
    </xf>
    <xf numFmtId="0" fontId="64" fillId="0" borderId="15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68" fillId="0" borderId="43" xfId="0" applyFont="1" applyBorder="1" applyAlignment="1" applyProtection="1">
      <alignment vertical="center" wrapText="1"/>
      <protection locked="0"/>
    </xf>
    <xf numFmtId="0" fontId="68" fillId="0" borderId="44" xfId="0" applyFont="1" applyBorder="1" applyAlignment="1" applyProtection="1">
      <alignment vertical="center" wrapTex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75" fillId="0" borderId="43" xfId="0" applyFont="1" applyBorder="1" applyAlignment="1" applyProtection="1">
      <alignment horizontal="center" vertical="center" wrapText="1"/>
      <protection locked="0"/>
    </xf>
    <xf numFmtId="0" fontId="75" fillId="35" borderId="44" xfId="0" applyFont="1" applyFill="1" applyBorder="1" applyAlignment="1" applyProtection="1">
      <alignment horizontal="center" vertical="center" wrapText="1"/>
      <protection locked="0"/>
    </xf>
    <xf numFmtId="0" fontId="75" fillId="0" borderId="44" xfId="0" applyFont="1" applyBorder="1" applyAlignment="1" applyProtection="1">
      <alignment horizontal="center" vertical="center" wrapText="1"/>
      <protection locked="0"/>
    </xf>
    <xf numFmtId="0" fontId="75" fillId="0" borderId="21" xfId="0" applyFont="1" applyBorder="1" applyAlignment="1" applyProtection="1">
      <alignment horizontal="center" vertical="center" wrapText="1"/>
      <protection locked="0"/>
    </xf>
    <xf numFmtId="0" fontId="75" fillId="35" borderId="43" xfId="0" applyFont="1" applyFill="1" applyBorder="1" applyAlignment="1" applyProtection="1">
      <alignment horizontal="center" vertical="center" wrapText="1"/>
      <protection locked="0"/>
    </xf>
    <xf numFmtId="0" fontId="68" fillId="0" borderId="26" xfId="0" applyFont="1" applyBorder="1" applyAlignment="1" applyProtection="1">
      <alignment horizontal="center" vertical="center" wrapText="1"/>
      <protection locked="0"/>
    </xf>
    <xf numFmtId="0" fontId="68" fillId="0" borderId="45" xfId="0" applyFont="1" applyBorder="1" applyAlignment="1" applyProtection="1">
      <alignment vertical="center" wrapText="1"/>
      <protection locked="0"/>
    </xf>
    <xf numFmtId="0" fontId="68" fillId="0" borderId="15" xfId="0" applyFont="1" applyBorder="1" applyAlignment="1" applyProtection="1">
      <alignment vertical="center" wrapText="1"/>
      <protection locked="0"/>
    </xf>
    <xf numFmtId="0" fontId="68" fillId="0" borderId="25" xfId="0" applyFont="1" applyBorder="1" applyAlignment="1" applyProtection="1">
      <alignment horizontal="center" vertical="center" wrapText="1"/>
      <protection locked="0"/>
    </xf>
    <xf numFmtId="0" fontId="75" fillId="0" borderId="45" xfId="0" applyFont="1" applyBorder="1" applyAlignment="1" applyProtection="1">
      <alignment horizontal="center" vertical="center" wrapText="1"/>
      <protection locked="0"/>
    </xf>
    <xf numFmtId="0" fontId="75" fillId="35" borderId="15" xfId="0" applyFont="1" applyFill="1" applyBorder="1" applyAlignment="1" applyProtection="1">
      <alignment horizontal="center" vertical="center" wrapText="1"/>
      <protection locked="0"/>
    </xf>
    <xf numFmtId="0" fontId="75" fillId="0" borderId="15" xfId="0" applyFont="1" applyBorder="1" applyAlignment="1" applyProtection="1">
      <alignment horizontal="center" vertical="center" wrapText="1"/>
      <protection locked="0"/>
    </xf>
    <xf numFmtId="0" fontId="75" fillId="0" borderId="25" xfId="0" applyFont="1" applyBorder="1" applyAlignment="1" applyProtection="1">
      <alignment horizontal="center" vertical="center" wrapText="1"/>
      <protection locked="0"/>
    </xf>
    <xf numFmtId="0" fontId="75" fillId="35" borderId="45" xfId="0" applyFont="1" applyFill="1" applyBorder="1" applyAlignment="1" applyProtection="1">
      <alignment horizontal="center" vertical="center" wrapText="1"/>
      <protection locked="0"/>
    </xf>
    <xf numFmtId="0" fontId="68" fillId="0" borderId="30" xfId="0" applyFont="1" applyBorder="1" applyAlignment="1" applyProtection="1">
      <alignment horizontal="center" vertical="center" wrapText="1"/>
      <protection locked="0"/>
    </xf>
    <xf numFmtId="0" fontId="68" fillId="0" borderId="46" xfId="0" applyFont="1" applyBorder="1" applyAlignment="1" applyProtection="1">
      <alignment vertical="center" wrapText="1"/>
      <protection locked="0"/>
    </xf>
    <xf numFmtId="0" fontId="68" fillId="0" borderId="47" xfId="0" applyFont="1" applyBorder="1" applyAlignment="1" applyProtection="1">
      <alignment vertical="center" wrapText="1"/>
      <protection locked="0"/>
    </xf>
    <xf numFmtId="0" fontId="68" fillId="0" borderId="29" xfId="0" applyFont="1" applyBorder="1" applyAlignment="1" applyProtection="1">
      <alignment horizontal="center" vertical="center" wrapText="1"/>
      <protection locked="0"/>
    </xf>
    <xf numFmtId="0" fontId="75" fillId="0" borderId="46" xfId="0" applyFont="1" applyBorder="1" applyAlignment="1" applyProtection="1">
      <alignment horizontal="center" vertical="center" wrapText="1"/>
      <protection locked="0"/>
    </xf>
    <xf numFmtId="0" fontId="75" fillId="35" borderId="47" xfId="0" applyFont="1" applyFill="1" applyBorder="1" applyAlignment="1" applyProtection="1">
      <alignment horizontal="center" vertical="center" wrapText="1"/>
      <protection locked="0"/>
    </xf>
    <xf numFmtId="0" fontId="75" fillId="0" borderId="47" xfId="0" applyFont="1" applyBorder="1" applyAlignment="1" applyProtection="1">
      <alignment horizontal="center" vertical="center" wrapText="1"/>
      <protection locked="0"/>
    </xf>
    <xf numFmtId="0" fontId="75" fillId="0" borderId="29" xfId="0" applyFont="1" applyBorder="1" applyAlignment="1" applyProtection="1">
      <alignment horizontal="center" vertical="center" wrapText="1"/>
      <protection locked="0"/>
    </xf>
    <xf numFmtId="0" fontId="75" fillId="35" borderId="46" xfId="0" applyFont="1" applyFill="1" applyBorder="1" applyAlignment="1" applyProtection="1">
      <alignment horizontal="center" vertical="center" wrapText="1"/>
      <protection locked="0"/>
    </xf>
    <xf numFmtId="0" fontId="68" fillId="0" borderId="48" xfId="0" applyFont="1" applyBorder="1" applyAlignment="1" applyProtection="1">
      <alignment horizontal="center" vertical="center" wrapText="1"/>
      <protection locked="0"/>
    </xf>
    <xf numFmtId="0" fontId="68" fillId="0" borderId="4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64" fillId="33" borderId="20" xfId="0" applyNumberFormat="1" applyFont="1" applyFill="1" applyBorder="1" applyAlignment="1" applyProtection="1">
      <alignment/>
      <protection locked="0"/>
    </xf>
    <xf numFmtId="0" fontId="64" fillId="33" borderId="50" xfId="0" applyNumberFormat="1" applyFont="1" applyFill="1" applyBorder="1" applyAlignment="1" applyProtection="1">
      <alignment/>
      <protection locked="0"/>
    </xf>
    <xf numFmtId="0" fontId="14" fillId="33" borderId="51" xfId="0" applyFont="1" applyFill="1" applyBorder="1" applyAlignment="1" applyProtection="1">
      <alignment wrapText="1"/>
      <protection locked="0"/>
    </xf>
    <xf numFmtId="0" fontId="64" fillId="33" borderId="24" xfId="0" applyNumberFormat="1" applyFont="1" applyFill="1" applyBorder="1" applyAlignment="1" applyProtection="1">
      <alignment/>
      <protection locked="0"/>
    </xf>
    <xf numFmtId="0" fontId="14" fillId="33" borderId="52" xfId="0" applyFont="1" applyFill="1" applyBorder="1" applyAlignment="1" applyProtection="1">
      <alignment wrapText="1"/>
      <protection locked="0"/>
    </xf>
    <xf numFmtId="0" fontId="64" fillId="33" borderId="28" xfId="0" applyNumberFormat="1" applyFont="1" applyFill="1" applyBorder="1" applyAlignment="1" applyProtection="1">
      <alignment/>
      <protection locked="0"/>
    </xf>
    <xf numFmtId="0" fontId="64" fillId="33" borderId="53" xfId="0" applyNumberFormat="1" applyFont="1" applyFill="1" applyBorder="1" applyAlignment="1" applyProtection="1">
      <alignment/>
      <protection locked="0"/>
    </xf>
    <xf numFmtId="0" fontId="14" fillId="33" borderId="54" xfId="0" applyFont="1" applyFill="1" applyBorder="1" applyAlignment="1" applyProtection="1">
      <alignment wrapText="1"/>
      <protection locked="0"/>
    </xf>
    <xf numFmtId="0" fontId="64" fillId="36" borderId="43" xfId="0" applyFont="1" applyFill="1" applyBorder="1" applyAlignment="1" applyProtection="1">
      <alignment horizontal="center" vertical="center"/>
      <protection locked="0"/>
    </xf>
    <xf numFmtId="0" fontId="64" fillId="36" borderId="45" xfId="0" applyFont="1" applyFill="1" applyBorder="1" applyAlignment="1" applyProtection="1">
      <alignment horizontal="center" vertical="center"/>
      <protection locked="0"/>
    </xf>
    <xf numFmtId="0" fontId="64" fillId="36" borderId="46" xfId="0" applyFont="1" applyFill="1" applyBorder="1" applyAlignment="1" applyProtection="1">
      <alignment horizontal="center" vertical="center"/>
      <protection locked="0"/>
    </xf>
    <xf numFmtId="0" fontId="64" fillId="36" borderId="55" xfId="0" applyFont="1" applyFill="1" applyBorder="1" applyAlignment="1" applyProtection="1">
      <alignment horizontal="center" vertical="center"/>
      <protection locked="0"/>
    </xf>
    <xf numFmtId="0" fontId="64" fillId="36" borderId="50" xfId="0" applyFont="1" applyFill="1" applyBorder="1" applyAlignment="1" applyProtection="1">
      <alignment horizontal="center" vertical="center"/>
      <protection locked="0"/>
    </xf>
    <xf numFmtId="0" fontId="64" fillId="36" borderId="53" xfId="0" applyFont="1" applyFill="1" applyBorder="1" applyAlignment="1" applyProtection="1">
      <alignment horizontal="center" vertical="center"/>
      <protection locked="0"/>
    </xf>
    <xf numFmtId="0" fontId="64" fillId="36" borderId="51" xfId="0" applyFont="1" applyFill="1" applyBorder="1" applyAlignment="1" applyProtection="1">
      <alignment horizontal="center" vertical="center"/>
      <protection locked="0"/>
    </xf>
    <xf numFmtId="0" fontId="64" fillId="36" borderId="52" xfId="0" applyFont="1" applyFill="1" applyBorder="1" applyAlignment="1" applyProtection="1">
      <alignment horizontal="center" vertical="center"/>
      <protection locked="0"/>
    </xf>
    <xf numFmtId="0" fontId="64" fillId="36" borderId="54" xfId="0" applyFont="1" applyFill="1" applyBorder="1" applyAlignment="1" applyProtection="1">
      <alignment horizontal="center" vertical="center"/>
      <protection locked="0"/>
    </xf>
    <xf numFmtId="0" fontId="64" fillId="0" borderId="44" xfId="0" applyFont="1" applyFill="1" applyBorder="1" applyAlignment="1" applyProtection="1">
      <alignment horizontal="center" vertic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 locked="0"/>
    </xf>
    <xf numFmtId="0" fontId="64" fillId="0" borderId="47" xfId="0" applyFont="1" applyFill="1" applyBorder="1" applyAlignment="1" applyProtection="1">
      <alignment horizontal="center" vertical="center"/>
      <protection locked="0"/>
    </xf>
    <xf numFmtId="0" fontId="64" fillId="33" borderId="44" xfId="0" applyFont="1" applyFill="1" applyBorder="1" applyAlignment="1" applyProtection="1">
      <alignment horizontal="center" vertical="center"/>
      <protection locked="0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47" xfId="0" applyFont="1" applyFill="1" applyBorder="1" applyAlignment="1" applyProtection="1">
      <alignment horizontal="center" vertical="center"/>
      <protection locked="0"/>
    </xf>
    <xf numFmtId="0" fontId="64" fillId="33" borderId="21" xfId="0" applyFont="1" applyFill="1" applyBorder="1" applyAlignment="1" applyProtection="1">
      <alignment horizontal="center" vertical="center"/>
      <protection locked="0"/>
    </xf>
    <xf numFmtId="0" fontId="64" fillId="33" borderId="25" xfId="0" applyFont="1" applyFill="1" applyBorder="1" applyAlignment="1" applyProtection="1">
      <alignment horizontal="center" vertical="center"/>
      <protection locked="0"/>
    </xf>
    <xf numFmtId="0" fontId="64" fillId="33" borderId="2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3" fillId="0" borderId="56" xfId="0" applyFont="1" applyFill="1" applyBorder="1" applyAlignment="1" applyProtection="1">
      <alignment vertical="center"/>
      <protection hidden="1"/>
    </xf>
    <xf numFmtId="0" fontId="73" fillId="0" borderId="41" xfId="0" applyFont="1" applyFill="1" applyBorder="1" applyAlignment="1" applyProtection="1">
      <alignment horizontal="center" vertical="center"/>
      <protection hidden="1"/>
    </xf>
    <xf numFmtId="0" fontId="74" fillId="0" borderId="56" xfId="0" applyFont="1" applyFill="1" applyBorder="1" applyAlignment="1" applyProtection="1">
      <alignment vertical="center"/>
      <protection hidden="1"/>
    </xf>
    <xf numFmtId="0" fontId="74" fillId="0" borderId="41" xfId="0" applyFont="1" applyFill="1" applyBorder="1" applyAlignment="1" applyProtection="1">
      <alignment horizontal="right" vertical="center"/>
      <protection hidden="1"/>
    </xf>
    <xf numFmtId="0" fontId="7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6" fillId="0" borderId="38" xfId="0" applyFont="1" applyFill="1" applyBorder="1" applyAlignment="1" applyProtection="1">
      <alignment horizontal="center" vertical="center" wrapText="1"/>
      <protection hidden="1"/>
    </xf>
    <xf numFmtId="0" fontId="76" fillId="0" borderId="12" xfId="0" applyFont="1" applyFill="1" applyBorder="1" applyAlignment="1" applyProtection="1">
      <alignment horizontal="center" vertical="center" wrapText="1"/>
      <protection hidden="1"/>
    </xf>
    <xf numFmtId="0" fontId="64" fillId="33" borderId="23" xfId="0" applyFont="1" applyFill="1" applyBorder="1" applyAlignment="1" applyProtection="1">
      <alignment horizontal="center" vertical="center" wrapText="1"/>
      <protection hidden="1" locked="0"/>
    </xf>
    <xf numFmtId="0" fontId="64" fillId="33" borderId="27" xfId="0" applyFont="1" applyFill="1" applyBorder="1" applyAlignment="1" applyProtection="1">
      <alignment horizontal="center" vertical="center" wrapText="1"/>
      <protection hidden="1" locked="0"/>
    </xf>
    <xf numFmtId="0" fontId="64" fillId="33" borderId="31" xfId="0" applyFont="1" applyFill="1" applyBorder="1" applyAlignment="1" applyProtection="1">
      <alignment horizontal="center" vertical="center" wrapText="1"/>
      <protection hidden="1" locked="0"/>
    </xf>
    <xf numFmtId="172" fontId="64" fillId="0" borderId="57" xfId="0" applyNumberFormat="1" applyFont="1" applyFill="1" applyBorder="1" applyAlignment="1" applyProtection="1">
      <alignment horizontal="center" vertical="center"/>
      <protection hidden="1"/>
    </xf>
    <xf numFmtId="172" fontId="64" fillId="0" borderId="40" xfId="0" applyNumberFormat="1" applyFont="1" applyFill="1" applyBorder="1" applyAlignment="1" applyProtection="1">
      <alignment horizontal="center" vertical="center"/>
      <protection hidden="1"/>
    </xf>
    <xf numFmtId="172" fontId="64" fillId="0" borderId="58" xfId="0" applyNumberFormat="1" applyFont="1" applyFill="1" applyBorder="1" applyAlignment="1" applyProtection="1">
      <alignment horizontal="center" vertical="center"/>
      <protection hidden="1"/>
    </xf>
    <xf numFmtId="0" fontId="64" fillId="33" borderId="23" xfId="0" applyFont="1" applyFill="1" applyBorder="1" applyAlignment="1" applyProtection="1">
      <alignment horizontal="center" vertical="center" wrapText="1"/>
      <protection hidden="1"/>
    </xf>
    <xf numFmtId="0" fontId="64" fillId="33" borderId="27" xfId="0" applyFont="1" applyFill="1" applyBorder="1" applyAlignment="1" applyProtection="1">
      <alignment horizontal="center" vertical="center" wrapText="1"/>
      <protection hidden="1"/>
    </xf>
    <xf numFmtId="0" fontId="64" fillId="33" borderId="31" xfId="0" applyFont="1" applyFill="1" applyBorder="1" applyAlignment="1" applyProtection="1">
      <alignment horizontal="center" vertical="center" wrapText="1"/>
      <protection hidden="1"/>
    </xf>
    <xf numFmtId="172" fontId="64" fillId="0" borderId="59" xfId="0" applyNumberFormat="1" applyFont="1" applyFill="1" applyBorder="1" applyAlignment="1" applyProtection="1">
      <alignment horizontal="center" vertical="center"/>
      <protection hidden="1"/>
    </xf>
    <xf numFmtId="172" fontId="64" fillId="0" borderId="39" xfId="0" applyNumberFormat="1" applyFont="1" applyFill="1" applyBorder="1" applyAlignment="1" applyProtection="1">
      <alignment horizontal="center" vertical="center"/>
      <protection hidden="1"/>
    </xf>
    <xf numFmtId="172" fontId="64" fillId="0" borderId="60" xfId="0" applyNumberFormat="1" applyFont="1" applyFill="1" applyBorder="1" applyAlignment="1" applyProtection="1">
      <alignment horizontal="center" vertical="center"/>
      <protection hidden="1"/>
    </xf>
    <xf numFmtId="172" fontId="64" fillId="0" borderId="61" xfId="0" applyNumberFormat="1" applyFont="1" applyFill="1" applyBorder="1" applyAlignment="1" applyProtection="1">
      <alignment horizontal="center" vertical="center"/>
      <protection hidden="1"/>
    </xf>
    <xf numFmtId="172" fontId="64" fillId="0" borderId="62" xfId="0" applyNumberFormat="1" applyFont="1" applyFill="1" applyBorder="1" applyAlignment="1" applyProtection="1">
      <alignment horizontal="center" vertical="center"/>
      <protection hidden="1"/>
    </xf>
    <xf numFmtId="172" fontId="64" fillId="0" borderId="63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64" xfId="0" applyFont="1" applyFill="1" applyBorder="1" applyAlignment="1" applyProtection="1">
      <alignment horizontal="center" vertical="center" wrapText="1"/>
      <protection hidden="1"/>
    </xf>
    <xf numFmtId="0" fontId="9" fillId="0" borderId="65" xfId="0" applyFont="1" applyFill="1" applyBorder="1" applyAlignment="1" applyProtection="1">
      <alignment horizontal="center" vertical="center" wrapText="1"/>
      <protection hidden="1"/>
    </xf>
    <xf numFmtId="172" fontId="64" fillId="0" borderId="19" xfId="0" applyNumberFormat="1" applyFont="1" applyFill="1" applyBorder="1" applyAlignment="1" applyProtection="1">
      <alignment horizontal="center" vertical="center"/>
      <protection hidden="1"/>
    </xf>
    <xf numFmtId="172" fontId="64" fillId="0" borderId="66" xfId="0" applyNumberFormat="1" applyFont="1" applyFill="1" applyBorder="1" applyAlignment="1" applyProtection="1">
      <alignment horizontal="center" vertical="center"/>
      <protection hidden="1"/>
    </xf>
    <xf numFmtId="172" fontId="64" fillId="0" borderId="67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 locked="0"/>
    </xf>
    <xf numFmtId="0" fontId="7" fillId="33" borderId="64" xfId="0" applyFont="1" applyFill="1" applyBorder="1" applyAlignment="1" applyProtection="1">
      <alignment horizontal="center" vertical="center" wrapText="1"/>
      <protection hidden="1" locked="0"/>
    </xf>
    <xf numFmtId="0" fontId="7" fillId="33" borderId="65" xfId="0" applyFont="1" applyFill="1" applyBorder="1" applyAlignment="1" applyProtection="1">
      <alignment horizontal="center" vertical="center" wrapText="1"/>
      <protection hidden="1" locked="0"/>
    </xf>
    <xf numFmtId="0" fontId="6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66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64" xfId="0" applyFont="1" applyFill="1" applyBorder="1" applyAlignment="1" applyProtection="1">
      <alignment horizontal="center" vertical="center" wrapText="1"/>
      <protection hidden="1"/>
    </xf>
    <xf numFmtId="0" fontId="3" fillId="37" borderId="65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77" fillId="0" borderId="18" xfId="0" applyFont="1" applyFill="1" applyBorder="1" applyAlignment="1" applyProtection="1">
      <alignment horizontal="center" vertical="center"/>
      <protection hidden="1"/>
    </xf>
    <xf numFmtId="0" fontId="71" fillId="0" borderId="64" xfId="0" applyFont="1" applyFill="1" applyBorder="1" applyAlignment="1" applyProtection="1">
      <alignment horizontal="center" vertical="center"/>
      <protection hidden="1"/>
    </xf>
    <xf numFmtId="0" fontId="71" fillId="0" borderId="65" xfId="0" applyFont="1" applyFill="1" applyBorder="1" applyAlignment="1" applyProtection="1">
      <alignment horizontal="center" vertical="center"/>
      <protection hidden="1"/>
    </xf>
    <xf numFmtId="49" fontId="3" fillId="36" borderId="6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 locked="0"/>
    </xf>
    <xf numFmtId="0" fontId="4" fillId="33" borderId="64" xfId="0" applyFont="1" applyFill="1" applyBorder="1" applyAlignment="1" applyProtection="1">
      <alignment horizontal="center" vertical="center" wrapText="1"/>
      <protection hidden="1"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64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8"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chartsheet" Target="chartsheets/sheet1.xml" /><Relationship Id="rId23" Type="http://schemas.openxmlformats.org/officeDocument/2006/relationships/chartsheet" Target="chartsheets/sheet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успешности решения заданий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625"/>
          <c:w val="0.959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Форма2!$I$12:$Q$12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
1 б</c:v>
                </c:pt>
                <c:pt idx="8">
                  <c:v>8
2 б</c:v>
                </c:pt>
              </c:strCache>
            </c:strRef>
          </c:cat>
          <c:val>
            <c:numRef>
              <c:f>Форма2!$I$6:$Q$6</c:f>
              <c:numCache>
                <c:ptCount val="9"/>
                <c:pt idx="0">
                  <c:v>77.77777777777779</c:v>
                </c:pt>
                <c:pt idx="1">
                  <c:v>88.88888888888889</c:v>
                </c:pt>
                <c:pt idx="2">
                  <c:v>55.55555555555556</c:v>
                </c:pt>
                <c:pt idx="3">
                  <c:v>11.11111111111111</c:v>
                </c:pt>
                <c:pt idx="4">
                  <c:v>66.66666666666666</c:v>
                </c:pt>
                <c:pt idx="5">
                  <c:v>88.88888888888889</c:v>
                </c:pt>
                <c:pt idx="6">
                  <c:v>33.33333333333333</c:v>
                </c:pt>
                <c:pt idx="7">
                  <c:v>11.11111111111111</c:v>
                </c:pt>
                <c:pt idx="8">
                  <c:v>11.11111111111111</c:v>
                </c:pt>
              </c:numCache>
            </c:numRef>
          </c:val>
        </c:ser>
        <c:overlap val="-27"/>
        <c:gapWidth val="219"/>
        <c:axId val="39591861"/>
        <c:axId val="20782430"/>
      </c:bar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782430"/>
        <c:crosses val="autoZero"/>
        <c:auto val="1"/>
        <c:lblOffset val="100"/>
        <c:tickLblSkip val="1"/>
        <c:noMultiLvlLbl val="0"/>
      </c:catAx>
      <c:valAx>
        <c:axId val="20782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591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Распределение учащихся по уровням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"/>
          <c:y val="0.13425"/>
          <c:w val="0.506"/>
          <c:h val="0.7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Форма2!$R$12:$U$12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Форма2!$W$8:$Z$8</c:f>
              <c:numCache>
                <c:ptCount val="4"/>
                <c:pt idx="0">
                  <c:v>0</c:v>
                </c:pt>
                <c:pt idx="1">
                  <c:v>22.22222222222222</c:v>
                </c:pt>
                <c:pt idx="2">
                  <c:v>66.66666666666666</c:v>
                </c:pt>
                <c:pt idx="3">
                  <c:v>11.11111111111111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832256400" y="83225640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832256400" y="83225640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6"/>
  <sheetViews>
    <sheetView zoomScale="70" zoomScaleNormal="70" zoomScalePageLayoutView="0" workbookViewId="0" topLeftCell="B4">
      <selection activeCell="T36" sqref="T36"/>
    </sheetView>
  </sheetViews>
  <sheetFormatPr defaultColWidth="9.140625" defaultRowHeight="15"/>
  <cols>
    <col min="1" max="1" width="0" style="1" hidden="1" customWidth="1"/>
    <col min="2" max="2" width="12.7109375" style="1" customWidth="1"/>
    <col min="3" max="3" width="8.57421875" style="1" customWidth="1"/>
    <col min="4" max="4" width="7.7109375" style="1" customWidth="1"/>
    <col min="5" max="5" width="35.00390625" style="1" customWidth="1"/>
    <col min="6" max="6" width="8.421875" style="1" customWidth="1"/>
    <col min="7" max="7" width="8.421875" style="1" hidden="1" customWidth="1"/>
    <col min="8" max="8" width="8.421875" style="1" customWidth="1"/>
    <col min="9" max="17" width="9.57421875" style="1" customWidth="1"/>
    <col min="18" max="18" width="11.7109375" style="1" bestFit="1" customWidth="1"/>
    <col min="19" max="19" width="12.57421875" style="1" bestFit="1" customWidth="1"/>
    <col min="20" max="20" width="11.7109375" style="1" bestFit="1" customWidth="1"/>
    <col min="21" max="21" width="9.57421875" style="1" bestFit="1" customWidth="1"/>
    <col min="22" max="22" width="9.57421875" style="1" customWidth="1"/>
    <col min="23" max="23" width="11.7109375" style="1" bestFit="1" customWidth="1"/>
    <col min="24" max="24" width="12.57421875" style="1" bestFit="1" customWidth="1"/>
    <col min="25" max="25" width="11.7109375" style="1" bestFit="1" customWidth="1"/>
    <col min="26" max="26" width="9.57421875" style="1" bestFit="1" customWidth="1"/>
    <col min="27" max="27" width="7.57421875" style="1" customWidth="1"/>
    <col min="28" max="28" width="9.140625" style="1" customWidth="1"/>
    <col min="29" max="29" width="3.421875" style="1" customWidth="1"/>
    <col min="30" max="30" width="30.57421875" style="1" customWidth="1"/>
    <col min="31" max="31" width="10.57421875" style="1" customWidth="1"/>
    <col min="32" max="32" width="13.28125" style="1" customWidth="1"/>
    <col min="33" max="16384" width="9.140625" style="1" customWidth="1"/>
  </cols>
  <sheetData>
    <row r="1" spans="2:31" ht="21.75" customHeight="1" thickBot="1">
      <c r="B1" s="193" t="s">
        <v>18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5"/>
      <c r="AE1" s="1" t="s">
        <v>8</v>
      </c>
    </row>
    <row r="2" spans="2:32" ht="33" customHeight="1" thickBot="1">
      <c r="B2" s="196" t="s">
        <v>126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 t="s">
        <v>19</v>
      </c>
      <c r="S2" s="199"/>
      <c r="T2" s="199"/>
      <c r="U2" s="199"/>
      <c r="V2" s="199"/>
      <c r="W2" s="199"/>
      <c r="X2" s="199"/>
      <c r="Y2" s="199"/>
      <c r="Z2" s="200"/>
      <c r="AC2" s="45"/>
      <c r="AD2" s="79" t="s">
        <v>20</v>
      </c>
      <c r="AE2" s="46"/>
      <c r="AF2" s="47" t="s">
        <v>96</v>
      </c>
    </row>
    <row r="3" spans="2:32" ht="21.75" customHeight="1" thickBot="1">
      <c r="B3" s="187" t="s">
        <v>21</v>
      </c>
      <c r="C3" s="187"/>
      <c r="D3" s="187"/>
      <c r="E3" s="201" t="s">
        <v>120</v>
      </c>
      <c r="F3" s="202"/>
      <c r="G3" s="202"/>
      <c r="H3" s="203"/>
      <c r="I3" s="207" t="s">
        <v>22</v>
      </c>
      <c r="J3" s="208"/>
      <c r="K3" s="208"/>
      <c r="L3" s="208"/>
      <c r="M3" s="208"/>
      <c r="N3" s="208"/>
      <c r="O3" s="208"/>
      <c r="P3" s="208"/>
      <c r="Q3" s="208"/>
      <c r="R3" s="209" t="s">
        <v>130</v>
      </c>
      <c r="S3" s="210"/>
      <c r="T3" s="210"/>
      <c r="U3" s="210"/>
      <c r="V3" s="210"/>
      <c r="W3" s="210"/>
      <c r="X3" s="210"/>
      <c r="Y3" s="210"/>
      <c r="Z3" s="211"/>
      <c r="AC3" s="45"/>
      <c r="AD3" s="79" t="s">
        <v>23</v>
      </c>
      <c r="AE3" s="9" t="s">
        <v>24</v>
      </c>
      <c r="AF3" s="55" t="str">
        <f>IF(AND(E3&lt;&gt;"",B13&lt;&gt;"Введите название ОО в эту ячейку"),CONCATENATE("Форма 2 (",E3,", ",B13,") ",AF5," ",AF7," ",AF9,""),"")</f>
        <v>Форма 2 (Приморско-Ахтарский р-н, СОШ №7) 11(12В) МАТ 23112018</v>
      </c>
    </row>
    <row r="4" spans="2:32" ht="21.75" customHeight="1" thickBot="1">
      <c r="B4" s="187"/>
      <c r="C4" s="187"/>
      <c r="D4" s="187"/>
      <c r="E4" s="204"/>
      <c r="F4" s="205"/>
      <c r="G4" s="205"/>
      <c r="H4" s="206"/>
      <c r="I4" s="212" t="str">
        <f>IF(E3&lt;&gt;"",AF3,"")</f>
        <v>Форма 2 (Приморско-Ахтарский р-н, СОШ №7) 11(12В) МАТ 23112018</v>
      </c>
      <c r="J4" s="213"/>
      <c r="K4" s="213"/>
      <c r="L4" s="213"/>
      <c r="M4" s="213"/>
      <c r="N4" s="213"/>
      <c r="O4" s="213"/>
      <c r="P4" s="213"/>
      <c r="Q4" s="213"/>
      <c r="R4" s="214" t="s">
        <v>25</v>
      </c>
      <c r="S4" s="214"/>
      <c r="T4" s="214"/>
      <c r="U4" s="183" t="s">
        <v>140</v>
      </c>
      <c r="V4" s="184"/>
      <c r="W4" s="184"/>
      <c r="X4" s="184"/>
      <c r="Y4" s="184"/>
      <c r="Z4" s="185"/>
      <c r="AC4" s="45"/>
      <c r="AD4" s="79" t="s">
        <v>32</v>
      </c>
      <c r="AE4" s="9" t="s">
        <v>110</v>
      </c>
      <c r="AF4" s="1" t="s">
        <v>97</v>
      </c>
    </row>
    <row r="5" spans="2:32" ht="24.75" customHeight="1" thickBot="1">
      <c r="B5" s="187" t="s">
        <v>27</v>
      </c>
      <c r="C5" s="187"/>
      <c r="D5" s="187"/>
      <c r="E5" s="187"/>
      <c r="F5" s="188" t="s">
        <v>28</v>
      </c>
      <c r="G5" s="188" t="s">
        <v>29</v>
      </c>
      <c r="H5" s="191" t="s">
        <v>30</v>
      </c>
      <c r="I5" s="182" t="s">
        <v>31</v>
      </c>
      <c r="J5" s="169"/>
      <c r="K5" s="169"/>
      <c r="L5" s="169"/>
      <c r="M5" s="169"/>
      <c r="N5" s="169"/>
      <c r="O5" s="169"/>
      <c r="P5" s="169"/>
      <c r="Q5" s="169"/>
      <c r="R5" s="166" t="s">
        <v>106</v>
      </c>
      <c r="S5" s="166"/>
      <c r="T5" s="166"/>
      <c r="U5" s="166"/>
      <c r="V5" s="179" t="s">
        <v>87</v>
      </c>
      <c r="W5" s="166" t="s">
        <v>107</v>
      </c>
      <c r="X5" s="166"/>
      <c r="Y5" s="166"/>
      <c r="Z5" s="166"/>
      <c r="AC5" s="45"/>
      <c r="AD5" s="79" t="s">
        <v>33</v>
      </c>
      <c r="AE5" s="9" t="s">
        <v>111</v>
      </c>
      <c r="AF5" s="1" t="s">
        <v>125</v>
      </c>
    </row>
    <row r="6" spans="2:32" ht="21.75" customHeight="1" thickBot="1">
      <c r="B6" s="187"/>
      <c r="C6" s="187"/>
      <c r="D6" s="187"/>
      <c r="E6" s="187"/>
      <c r="F6" s="189"/>
      <c r="G6" s="189"/>
      <c r="H6" s="191"/>
      <c r="I6" s="56">
        <f aca="true" t="shared" si="0" ref="I6:Q6">I8/$H$8*100</f>
        <v>77.77777777777779</v>
      </c>
      <c r="J6" s="56">
        <f t="shared" si="0"/>
        <v>88.88888888888889</v>
      </c>
      <c r="K6" s="56">
        <f t="shared" si="0"/>
        <v>55.55555555555556</v>
      </c>
      <c r="L6" s="56">
        <f t="shared" si="0"/>
        <v>11.11111111111111</v>
      </c>
      <c r="M6" s="56">
        <f t="shared" si="0"/>
        <v>66.66666666666666</v>
      </c>
      <c r="N6" s="56">
        <f t="shared" si="0"/>
        <v>88.88888888888889</v>
      </c>
      <c r="O6" s="56">
        <f t="shared" si="0"/>
        <v>33.33333333333333</v>
      </c>
      <c r="P6" s="56">
        <f t="shared" si="0"/>
        <v>11.11111111111111</v>
      </c>
      <c r="Q6" s="56">
        <f t="shared" si="0"/>
        <v>11.11111111111111</v>
      </c>
      <c r="R6" s="166"/>
      <c r="S6" s="166"/>
      <c r="T6" s="166"/>
      <c r="U6" s="166"/>
      <c r="V6" s="180"/>
      <c r="W6" s="166"/>
      <c r="X6" s="166"/>
      <c r="Y6" s="166"/>
      <c r="Z6" s="166"/>
      <c r="AC6" s="45"/>
      <c r="AD6" s="79" t="s">
        <v>35</v>
      </c>
      <c r="AE6" s="9" t="s">
        <v>112</v>
      </c>
      <c r="AF6" s="1" t="s">
        <v>98</v>
      </c>
    </row>
    <row r="7" spans="2:32" ht="24.75" customHeight="1" thickBot="1">
      <c r="B7" s="187"/>
      <c r="C7" s="187"/>
      <c r="D7" s="187"/>
      <c r="E7" s="187"/>
      <c r="F7" s="190"/>
      <c r="G7" s="190"/>
      <c r="H7" s="191"/>
      <c r="I7" s="182" t="s">
        <v>34</v>
      </c>
      <c r="J7" s="169"/>
      <c r="K7" s="169"/>
      <c r="L7" s="169"/>
      <c r="M7" s="169"/>
      <c r="N7" s="169"/>
      <c r="O7" s="169"/>
      <c r="P7" s="169"/>
      <c r="Q7" s="169"/>
      <c r="R7" s="166"/>
      <c r="S7" s="166"/>
      <c r="T7" s="166"/>
      <c r="U7" s="166"/>
      <c r="V7" s="181"/>
      <c r="W7" s="166"/>
      <c r="X7" s="166"/>
      <c r="Y7" s="166"/>
      <c r="Z7" s="166"/>
      <c r="AC7" s="45"/>
      <c r="AD7" s="80" t="s">
        <v>38</v>
      </c>
      <c r="AE7" s="9" t="s">
        <v>113</v>
      </c>
      <c r="AF7" s="1" t="s">
        <v>123</v>
      </c>
    </row>
    <row r="8" spans="2:32" ht="21.75" customHeight="1" thickBot="1">
      <c r="B8" s="187"/>
      <c r="C8" s="187"/>
      <c r="D8" s="187"/>
      <c r="E8" s="187"/>
      <c r="F8" s="2">
        <f aca="true" t="shared" si="1" ref="F8:V8">SUM(F13:F5006)</f>
        <v>9</v>
      </c>
      <c r="G8" s="2">
        <f t="shared" si="1"/>
        <v>0</v>
      </c>
      <c r="H8" s="2">
        <f t="shared" si="1"/>
        <v>9</v>
      </c>
      <c r="I8" s="3">
        <f t="shared" si="1"/>
        <v>7</v>
      </c>
      <c r="J8" s="3">
        <f t="shared" si="1"/>
        <v>8</v>
      </c>
      <c r="K8" s="3">
        <f t="shared" si="1"/>
        <v>5</v>
      </c>
      <c r="L8" s="3">
        <f t="shared" si="1"/>
        <v>1</v>
      </c>
      <c r="M8" s="3">
        <f t="shared" si="1"/>
        <v>6</v>
      </c>
      <c r="N8" s="3">
        <f t="shared" si="1"/>
        <v>8</v>
      </c>
      <c r="O8" s="3">
        <f t="shared" si="1"/>
        <v>3</v>
      </c>
      <c r="P8" s="3">
        <f t="shared" si="1"/>
        <v>1</v>
      </c>
      <c r="Q8" s="3">
        <f t="shared" si="1"/>
        <v>1</v>
      </c>
      <c r="R8" s="2">
        <f t="shared" si="1"/>
        <v>0</v>
      </c>
      <c r="S8" s="2">
        <f t="shared" si="1"/>
        <v>2</v>
      </c>
      <c r="T8" s="2">
        <f t="shared" si="1"/>
        <v>6</v>
      </c>
      <c r="U8" s="2">
        <f t="shared" si="1"/>
        <v>1</v>
      </c>
      <c r="V8" s="2">
        <f t="shared" si="1"/>
        <v>0</v>
      </c>
      <c r="W8" s="4">
        <f>R8/$H$8*100</f>
        <v>0</v>
      </c>
      <c r="X8" s="4">
        <f>S8/$H$8*100</f>
        <v>22.22222222222222</v>
      </c>
      <c r="Y8" s="4">
        <f>T8/$H$8*100</f>
        <v>66.66666666666666</v>
      </c>
      <c r="Z8" s="4">
        <f>U8/$H$8*100</f>
        <v>11.11111111111111</v>
      </c>
      <c r="AC8" s="45"/>
      <c r="AD8" s="79" t="s">
        <v>42</v>
      </c>
      <c r="AE8" s="9" t="s">
        <v>114</v>
      </c>
      <c r="AF8" s="1" t="s">
        <v>99</v>
      </c>
    </row>
    <row r="9" spans="2:32" s="5" customFormat="1" ht="15" customHeight="1">
      <c r="B9" s="82"/>
      <c r="C9" s="74"/>
      <c r="D9" s="74"/>
      <c r="E9" s="75"/>
      <c r="F9" s="76"/>
      <c r="G9" s="76"/>
      <c r="H9" s="77" t="s">
        <v>37</v>
      </c>
      <c r="I9" s="78">
        <f>IF(LEN(I12)&lt;4,1,1*LEFT(RIGHT(I12,3),1))</f>
        <v>1</v>
      </c>
      <c r="J9" s="78">
        <f aca="true" t="shared" si="2" ref="J9:Q9">IF(LEN(J12)&lt;4,1,1*LEFT(RIGHT(J12,3),1))</f>
        <v>1</v>
      </c>
      <c r="K9" s="78">
        <f t="shared" si="2"/>
        <v>1</v>
      </c>
      <c r="L9" s="78">
        <f t="shared" si="2"/>
        <v>1</v>
      </c>
      <c r="M9" s="78">
        <f t="shared" si="2"/>
        <v>1</v>
      </c>
      <c r="N9" s="78">
        <f t="shared" si="2"/>
        <v>1</v>
      </c>
      <c r="O9" s="78">
        <f t="shared" si="2"/>
        <v>1</v>
      </c>
      <c r="P9" s="78">
        <f t="shared" si="2"/>
        <v>1</v>
      </c>
      <c r="Q9" s="78">
        <f t="shared" si="2"/>
        <v>2</v>
      </c>
      <c r="R9" s="82" t="str">
        <f>R12</f>
        <v>"5"</v>
      </c>
      <c r="S9" s="82" t="str">
        <f>S12</f>
        <v>"4"</v>
      </c>
      <c r="T9" s="82" t="str">
        <f>T12</f>
        <v>"3"</v>
      </c>
      <c r="U9" s="82" t="str">
        <f>U12</f>
        <v>"2"</v>
      </c>
      <c r="V9" s="82" t="s">
        <v>89</v>
      </c>
      <c r="W9" s="147"/>
      <c r="X9" s="147"/>
      <c r="Y9" s="147"/>
      <c r="Z9" s="147"/>
      <c r="AC9" s="48"/>
      <c r="AD9" s="79" t="s">
        <v>43</v>
      </c>
      <c r="AE9" s="9" t="s">
        <v>115</v>
      </c>
      <c r="AF9" s="45" t="s">
        <v>127</v>
      </c>
    </row>
    <row r="10" spans="2:31" s="5" customFormat="1" ht="15" customHeight="1" thickBot="1">
      <c r="B10" s="141"/>
      <c r="C10" s="142"/>
      <c r="D10" s="74"/>
      <c r="E10" s="143"/>
      <c r="F10" s="144"/>
      <c r="G10" s="76"/>
      <c r="H10" s="145" t="s">
        <v>119</v>
      </c>
      <c r="I10" s="146">
        <f>IF(LEN(I12)&lt;4,I12,LEFT(I12,LEN(I12)-4))</f>
        <v>1</v>
      </c>
      <c r="J10" s="146">
        <f aca="true" t="shared" si="3" ref="J10:Q10">IF(LEN(J12)&lt;4,J12,LEFT(J12,LEN(J12)-4))</f>
        <v>2</v>
      </c>
      <c r="K10" s="146">
        <f t="shared" si="3"/>
        <v>3</v>
      </c>
      <c r="L10" s="146">
        <f t="shared" si="3"/>
        <v>4</v>
      </c>
      <c r="M10" s="146">
        <f t="shared" si="3"/>
        <v>5</v>
      </c>
      <c r="N10" s="146">
        <f t="shared" si="3"/>
        <v>6</v>
      </c>
      <c r="O10" s="146">
        <f t="shared" si="3"/>
        <v>7</v>
      </c>
      <c r="P10" s="146" t="str">
        <f t="shared" si="3"/>
        <v>8</v>
      </c>
      <c r="Q10" s="146" t="str">
        <f t="shared" si="3"/>
        <v>8</v>
      </c>
      <c r="R10" s="141"/>
      <c r="S10" s="141"/>
      <c r="T10" s="141"/>
      <c r="U10" s="141"/>
      <c r="V10" s="141"/>
      <c r="W10" s="148"/>
      <c r="X10" s="148"/>
      <c r="Y10" s="148"/>
      <c r="Z10" s="148"/>
      <c r="AC10" s="48"/>
      <c r="AD10" s="79" t="s">
        <v>44</v>
      </c>
      <c r="AE10" s="1"/>
    </row>
    <row r="11" spans="2:30" ht="37.5" customHeight="1" thickBot="1">
      <c r="B11" s="166" t="s">
        <v>39</v>
      </c>
      <c r="C11" s="192" t="s">
        <v>9</v>
      </c>
      <c r="D11" s="177" t="s">
        <v>8</v>
      </c>
      <c r="E11" s="174" t="str">
        <f>1!D5</f>
        <v>Ф.И.О.  учителя</v>
      </c>
      <c r="F11" s="175" t="s">
        <v>7</v>
      </c>
      <c r="G11" s="177" t="s">
        <v>40</v>
      </c>
      <c r="H11" s="174" t="s">
        <v>6</v>
      </c>
      <c r="I11" s="166" t="s">
        <v>41</v>
      </c>
      <c r="J11" s="166"/>
      <c r="K11" s="166"/>
      <c r="L11" s="166"/>
      <c r="M11" s="166"/>
      <c r="N11" s="166"/>
      <c r="O11" s="166"/>
      <c r="P11" s="166"/>
      <c r="Q11" s="166"/>
      <c r="R11" s="166" t="s">
        <v>105</v>
      </c>
      <c r="S11" s="167"/>
      <c r="T11" s="167"/>
      <c r="U11" s="167"/>
      <c r="V11" s="179" t="s">
        <v>88</v>
      </c>
      <c r="W11" s="168" t="s">
        <v>108</v>
      </c>
      <c r="X11" s="169"/>
      <c r="Y11" s="169"/>
      <c r="Z11" s="170"/>
      <c r="AC11" s="45"/>
      <c r="AD11" s="79" t="s">
        <v>46</v>
      </c>
    </row>
    <row r="12" spans="2:31" ht="26.25" thickBot="1">
      <c r="B12" s="166"/>
      <c r="C12" s="175"/>
      <c r="D12" s="177"/>
      <c r="E12" s="174"/>
      <c r="F12" s="176"/>
      <c r="G12" s="178"/>
      <c r="H12" s="186"/>
      <c r="I12" s="149">
        <v>1</v>
      </c>
      <c r="J12" s="150">
        <v>2</v>
      </c>
      <c r="K12" s="150">
        <v>3</v>
      </c>
      <c r="L12" s="150">
        <v>4</v>
      </c>
      <c r="M12" s="150">
        <v>5</v>
      </c>
      <c r="N12" s="150">
        <v>6</v>
      </c>
      <c r="O12" s="150">
        <v>7</v>
      </c>
      <c r="P12" s="150" t="s">
        <v>121</v>
      </c>
      <c r="Q12" s="150" t="s">
        <v>122</v>
      </c>
      <c r="R12" s="6" t="str">
        <f>1!N7</f>
        <v>"5"</v>
      </c>
      <c r="S12" s="7" t="str">
        <f>1!N8</f>
        <v>"4"</v>
      </c>
      <c r="T12" s="7" t="str">
        <f>1!N9</f>
        <v>"3"</v>
      </c>
      <c r="U12" s="8" t="str">
        <f>1!N10</f>
        <v>"2"</v>
      </c>
      <c r="V12" s="181"/>
      <c r="W12" s="57" t="str">
        <f>R12</f>
        <v>"5"</v>
      </c>
      <c r="X12" s="7" t="str">
        <f>S12</f>
        <v>"4"</v>
      </c>
      <c r="Y12" s="7" t="str">
        <f>T12</f>
        <v>"3"</v>
      </c>
      <c r="Z12" s="8" t="str">
        <f>U12</f>
        <v>"2"</v>
      </c>
      <c r="AC12" s="45"/>
      <c r="AD12" s="79" t="s">
        <v>26</v>
      </c>
      <c r="AE12" s="1" t="s">
        <v>45</v>
      </c>
    </row>
    <row r="13" spans="2:31" ht="16.5" customHeight="1">
      <c r="B13" s="151" t="str">
        <f>IF(1!M1="","Введите название ОО в эту ячейку",1!M1)</f>
        <v>СОШ №7</v>
      </c>
      <c r="C13" s="115">
        <f>IF(1!K$1="","",1!K$1)</f>
        <v>11</v>
      </c>
      <c r="D13" s="116" t="str">
        <f>IF(1!D$6="","",1!D$6)</f>
        <v>общ</v>
      </c>
      <c r="E13" s="117" t="str">
        <f>IF(1!E$5="","",1!E$5)</f>
        <v>Волкова Ксения Юрьевна</v>
      </c>
      <c r="F13" s="123">
        <f>COUNTA(1!B$15:B$54)</f>
        <v>9</v>
      </c>
      <c r="G13" s="126">
        <f>COUNTIF(1!C$15:C$54,"да")</f>
        <v>0</v>
      </c>
      <c r="H13" s="129">
        <f>COUNTIF(1!D$15:D$54,"&gt;0")</f>
        <v>9</v>
      </c>
      <c r="I13" s="132">
        <f>COUNTIF(1!E$15:E$54,I$9)</f>
        <v>7</v>
      </c>
      <c r="J13" s="132">
        <f>COUNTIF(1!F$15:F$54,J$9)</f>
        <v>8</v>
      </c>
      <c r="K13" s="132">
        <f>COUNTIF(1!G$15:G$54,K$9)</f>
        <v>5</v>
      </c>
      <c r="L13" s="132">
        <f>COUNTIF(1!H$15:H$54,L$9)</f>
        <v>1</v>
      </c>
      <c r="M13" s="132">
        <f>COUNTIF(1!I$15:I$54,M$9)</f>
        <v>6</v>
      </c>
      <c r="N13" s="132">
        <f>COUNTIF(1!J$15:J$54,N$9)</f>
        <v>8</v>
      </c>
      <c r="O13" s="132">
        <f>COUNTIF(1!K$15:K$54,O$9)</f>
        <v>3</v>
      </c>
      <c r="P13" s="132">
        <f>COUNTIF(1!L$15:L$54,P$9)</f>
        <v>1</v>
      </c>
      <c r="Q13" s="132">
        <f>COUNTIF(1!L$15:L$54,Q$9)</f>
        <v>1</v>
      </c>
      <c r="R13" s="123">
        <f>COUNTIF(1!$N$15:$N$54,R$9)</f>
        <v>0</v>
      </c>
      <c r="S13" s="135">
        <f>COUNTIF(1!$N$15:$N$54,S$9)</f>
        <v>2</v>
      </c>
      <c r="T13" s="135">
        <f>COUNTIF(1!$N$15:$N$54,T$9)</f>
        <v>6</v>
      </c>
      <c r="U13" s="138">
        <f>COUNTIF(1!$N$15:$N$54,U$9)</f>
        <v>1</v>
      </c>
      <c r="V13" s="49">
        <f>COUNTIF(1!P$15:P$54,1)</f>
        <v>0</v>
      </c>
      <c r="W13" s="160">
        <f>SUM(R13:R17)/SUM($H13:$H17)*100</f>
        <v>0</v>
      </c>
      <c r="X13" s="154">
        <f>SUM(S13:S17)/SUM($H13:$H17)*100</f>
        <v>22.22222222222222</v>
      </c>
      <c r="Y13" s="154">
        <f>SUM(T13:T17)/SUM($H13:$H17)*100</f>
        <v>66.66666666666666</v>
      </c>
      <c r="Z13" s="163">
        <f>SUM(U13:U17)/SUM($H13:$H17)*100</f>
        <v>11.11111111111111</v>
      </c>
      <c r="AA13" s="171">
        <f>SUM(W13:Z17)</f>
        <v>100</v>
      </c>
      <c r="AC13" s="45"/>
      <c r="AD13" s="79" t="s">
        <v>48</v>
      </c>
      <c r="AE13" s="1" t="s">
        <v>47</v>
      </c>
    </row>
    <row r="14" spans="2:31" ht="16.5" customHeight="1">
      <c r="B14" s="152"/>
      <c r="C14" s="118">
        <f>IF(2!K$1="","",2!K$1)</f>
      </c>
      <c r="D14" s="116">
        <f>IF(2!D$6="","",2!D$6)</f>
      </c>
      <c r="E14" s="119">
        <f>IF(2!E$5="","",2!E$5)</f>
      </c>
      <c r="F14" s="124">
        <f>COUNTA(2!B$15:B$54)</f>
        <v>0</v>
      </c>
      <c r="G14" s="127">
        <f>COUNTIF(2!C$15:C$54,"да")</f>
        <v>0</v>
      </c>
      <c r="H14" s="130">
        <f>COUNTIF(2!D$15:D$54,"&gt;0")</f>
        <v>0</v>
      </c>
      <c r="I14" s="133">
        <f>COUNTIF(2!E$15:E$54,I$9)</f>
        <v>0</v>
      </c>
      <c r="J14" s="133">
        <f>COUNTIF(2!F$15:F$54,J$9)</f>
        <v>0</v>
      </c>
      <c r="K14" s="133">
        <f>COUNTIF(2!G$15:G$54,K$9)</f>
        <v>0</v>
      </c>
      <c r="L14" s="133">
        <f>COUNTIF(2!H$15:H$54,L$9)</f>
        <v>0</v>
      </c>
      <c r="M14" s="133">
        <f>COUNTIF(2!I$15:I$54,M$9)</f>
        <v>0</v>
      </c>
      <c r="N14" s="133">
        <f>COUNTIF(2!J$15:J$54,N$9)</f>
        <v>0</v>
      </c>
      <c r="O14" s="133">
        <f>COUNTIF(2!K$15:K$54,O$9)</f>
        <v>0</v>
      </c>
      <c r="P14" s="133">
        <f>COUNTIF(2!L$15:L$54,P$9)</f>
        <v>0</v>
      </c>
      <c r="Q14" s="133">
        <f>COUNTIF(2!L$15:L$54,Q$9)</f>
        <v>0</v>
      </c>
      <c r="R14" s="124">
        <f>COUNTIF(2!$N$15:$N$54,R$9)</f>
        <v>0</v>
      </c>
      <c r="S14" s="136">
        <f>COUNTIF(2!$N$15:$N$54,S$9)</f>
        <v>0</v>
      </c>
      <c r="T14" s="136">
        <f>COUNTIF(2!$N$15:$N$54,T$9)</f>
        <v>0</v>
      </c>
      <c r="U14" s="139">
        <f>COUNTIF(2!$N$15:$N$54,U$9)</f>
        <v>0</v>
      </c>
      <c r="V14" s="50">
        <f>COUNTIF(2!P$15:P$54,1)</f>
        <v>0</v>
      </c>
      <c r="W14" s="161"/>
      <c r="X14" s="155"/>
      <c r="Y14" s="155"/>
      <c r="Z14" s="164"/>
      <c r="AA14" s="172"/>
      <c r="AC14" s="45"/>
      <c r="AD14" s="79" t="s">
        <v>50</v>
      </c>
      <c r="AE14" s="1" t="s">
        <v>49</v>
      </c>
    </row>
    <row r="15" spans="2:31" ht="16.5" customHeight="1">
      <c r="B15" s="152"/>
      <c r="C15" s="118">
        <f>IF(3!K$1="","",3!K$1)</f>
      </c>
      <c r="D15" s="116">
        <f>IF(3!D$6="","",3!D$6)</f>
      </c>
      <c r="E15" s="119">
        <f>IF(3!E$5="","",3!E$5)</f>
      </c>
      <c r="F15" s="124">
        <f>COUNTA(3!B$15:B$54)</f>
        <v>0</v>
      </c>
      <c r="G15" s="127">
        <f>COUNTIF(3!C$15:C$54,"да")</f>
        <v>0</v>
      </c>
      <c r="H15" s="130">
        <f>COUNTIF(3!D$15:D$54,"&gt;0")</f>
        <v>0</v>
      </c>
      <c r="I15" s="133">
        <f>COUNTIF(3!E$15:E$54,I$9)</f>
        <v>0</v>
      </c>
      <c r="J15" s="133">
        <f>COUNTIF(3!F$15:F$54,J$9)</f>
        <v>0</v>
      </c>
      <c r="K15" s="133">
        <f>COUNTIF(3!G$15:G$54,K$9)</f>
        <v>0</v>
      </c>
      <c r="L15" s="133">
        <f>COUNTIF(3!H$15:H$54,L$9)</f>
        <v>0</v>
      </c>
      <c r="M15" s="133">
        <f>COUNTIF(3!I$15:I$54,M$9)</f>
        <v>0</v>
      </c>
      <c r="N15" s="133">
        <f>COUNTIF(3!J$15:J$54,N$9)</f>
        <v>0</v>
      </c>
      <c r="O15" s="133">
        <f>COUNTIF(3!K$15:K$54,O$9)</f>
        <v>0</v>
      </c>
      <c r="P15" s="133">
        <f>COUNTIF(3!L$15:L$54,P$9)</f>
        <v>0</v>
      </c>
      <c r="Q15" s="133">
        <f>COUNTIF(3!L$15:L$54,Q$9)</f>
        <v>0</v>
      </c>
      <c r="R15" s="124">
        <f>COUNTIF(3!$N$15:$N$54,R$9)</f>
        <v>0</v>
      </c>
      <c r="S15" s="136">
        <f>COUNTIF(3!$N$15:$N$54,S$9)</f>
        <v>0</v>
      </c>
      <c r="T15" s="136">
        <f>COUNTIF(3!$N$15:$N$54,T$9)</f>
        <v>0</v>
      </c>
      <c r="U15" s="139">
        <f>COUNTIF(3!$N$15:$N$54,U$9)</f>
        <v>0</v>
      </c>
      <c r="V15" s="50">
        <f>COUNTIF(3!P$15:P$54,1)</f>
        <v>0</v>
      </c>
      <c r="W15" s="161"/>
      <c r="X15" s="155"/>
      <c r="Y15" s="155"/>
      <c r="Z15" s="164"/>
      <c r="AA15" s="172"/>
      <c r="AC15" s="45"/>
      <c r="AD15" s="79" t="s">
        <v>52</v>
      </c>
      <c r="AE15" s="1" t="s">
        <v>51</v>
      </c>
    </row>
    <row r="16" spans="2:31" ht="16.5" customHeight="1">
      <c r="B16" s="152"/>
      <c r="C16" s="118">
        <f>IF(4!K$1="","",4!K$1)</f>
      </c>
      <c r="D16" s="116">
        <f>IF(4!D$6="","",4!D$6)</f>
      </c>
      <c r="E16" s="119">
        <f>IF(4!E$5="","",4!E$5)</f>
      </c>
      <c r="F16" s="124">
        <f>COUNTA(4!B$15:B$54)</f>
        <v>0</v>
      </c>
      <c r="G16" s="127">
        <f>COUNTIF(4!C$15:C$54,"да")</f>
        <v>0</v>
      </c>
      <c r="H16" s="130">
        <f>COUNTIF(4!D$15:D$54,"&gt;0")</f>
        <v>0</v>
      </c>
      <c r="I16" s="133">
        <f>COUNTIF(4!E$15:E$54,I$9)</f>
        <v>0</v>
      </c>
      <c r="J16" s="133">
        <f>COUNTIF(4!F$15:F$54,J$9)</f>
        <v>0</v>
      </c>
      <c r="K16" s="133">
        <f>COUNTIF(4!G$15:G$54,K$9)</f>
        <v>0</v>
      </c>
      <c r="L16" s="133">
        <f>COUNTIF(4!H$15:H$54,L$9)</f>
        <v>0</v>
      </c>
      <c r="M16" s="133">
        <f>COUNTIF(4!I$15:I$54,M$9)</f>
        <v>0</v>
      </c>
      <c r="N16" s="133">
        <f>COUNTIF(4!J$15:J$54,N$9)</f>
        <v>0</v>
      </c>
      <c r="O16" s="133">
        <f>COUNTIF(4!K$15:K$54,O$9)</f>
        <v>0</v>
      </c>
      <c r="P16" s="133">
        <f>COUNTIF(4!L$15:L$54,P$9)</f>
        <v>0</v>
      </c>
      <c r="Q16" s="133">
        <f>COUNTIF(4!L$15:L$54,Q$9)</f>
        <v>0</v>
      </c>
      <c r="R16" s="124">
        <f>COUNTIF(4!$N$15:$N$54,R$9)</f>
        <v>0</v>
      </c>
      <c r="S16" s="136">
        <f>COUNTIF(4!$N$15:$N$54,S$9)</f>
        <v>0</v>
      </c>
      <c r="T16" s="136">
        <f>COUNTIF(4!$N$15:$N$54,T$9)</f>
        <v>0</v>
      </c>
      <c r="U16" s="139">
        <f>COUNTIF(4!$N$15:$N$54,U$9)</f>
        <v>0</v>
      </c>
      <c r="V16" s="50">
        <f>COUNTIF(4!P$15:P$54,1)</f>
        <v>0</v>
      </c>
      <c r="W16" s="161"/>
      <c r="X16" s="155"/>
      <c r="Y16" s="155"/>
      <c r="Z16" s="164"/>
      <c r="AA16" s="172"/>
      <c r="AC16" s="45"/>
      <c r="AD16" s="79" t="s">
        <v>54</v>
      </c>
      <c r="AE16" s="1" t="s">
        <v>53</v>
      </c>
    </row>
    <row r="17" spans="2:31" ht="16.5" customHeight="1" thickBot="1">
      <c r="B17" s="153"/>
      <c r="C17" s="120">
        <f>IF(5!K$1="","",5!K$1)</f>
      </c>
      <c r="D17" s="121">
        <f>IF(5!D$6="","",5!D$6)</f>
      </c>
      <c r="E17" s="122">
        <f>IF(5!E$5="","",5!E$5)</f>
      </c>
      <c r="F17" s="125">
        <f>COUNTA(5!B$15:B$54)</f>
        <v>0</v>
      </c>
      <c r="G17" s="128">
        <f>COUNTIF(5!C$15:C$54,"да")</f>
        <v>0</v>
      </c>
      <c r="H17" s="131">
        <f>COUNTIF(5!D$15:D$54,"&gt;0")</f>
        <v>0</v>
      </c>
      <c r="I17" s="134">
        <f>COUNTIF(5!E$15:E$54,I$9)</f>
        <v>0</v>
      </c>
      <c r="J17" s="134">
        <f>COUNTIF(5!F$15:F$54,J$9)</f>
        <v>0</v>
      </c>
      <c r="K17" s="134">
        <f>COUNTIF(5!G$15:G$54,K$9)</f>
        <v>0</v>
      </c>
      <c r="L17" s="134">
        <f>COUNTIF(5!H$15:H$54,L$9)</f>
        <v>0</v>
      </c>
      <c r="M17" s="134">
        <f>COUNTIF(5!I$15:I$54,M$9)</f>
        <v>0</v>
      </c>
      <c r="N17" s="134">
        <f>COUNTIF(5!J$15:J$54,N$9)</f>
        <v>0</v>
      </c>
      <c r="O17" s="134">
        <f>COUNTIF(5!K$15:K$54,O$9)</f>
        <v>0</v>
      </c>
      <c r="P17" s="134">
        <f>COUNTIF(5!L$15:L$54,P$9)</f>
        <v>0</v>
      </c>
      <c r="Q17" s="134">
        <f>COUNTIF(5!L$15:L$54,Q$9)</f>
        <v>0</v>
      </c>
      <c r="R17" s="125">
        <f>COUNTIF(5!$N$15:$N$54,R$9)</f>
        <v>0</v>
      </c>
      <c r="S17" s="137">
        <f>COUNTIF(5!$N$15:$N$54,S$9)</f>
        <v>0</v>
      </c>
      <c r="T17" s="137">
        <f>COUNTIF(5!$N$15:$N$54,T$9)</f>
        <v>0</v>
      </c>
      <c r="U17" s="140">
        <f>COUNTIF(5!$N$15:$N$54,U$9)</f>
        <v>0</v>
      </c>
      <c r="V17" s="51">
        <f>COUNTIF(5!P$15:P$54,1)</f>
        <v>0</v>
      </c>
      <c r="W17" s="162"/>
      <c r="X17" s="156"/>
      <c r="Y17" s="156"/>
      <c r="Z17" s="165"/>
      <c r="AA17" s="173"/>
      <c r="AC17" s="45"/>
      <c r="AD17" s="79" t="s">
        <v>56</v>
      </c>
      <c r="AE17" s="1" t="s">
        <v>55</v>
      </c>
    </row>
    <row r="18" spans="2:31" ht="16.5" customHeight="1">
      <c r="B18" s="157">
        <f>IF(SUM(R18:U22)=0,"",B8)</f>
      </c>
      <c r="C18" s="115">
        <f>IF(6!K$1="","",6!K$1)</f>
      </c>
      <c r="D18" s="116">
        <f>IF(6!D$6="","",6!D$6)</f>
      </c>
      <c r="E18" s="117">
        <f>IF(6!E$5="","",6!E$5)</f>
      </c>
      <c r="F18" s="123">
        <f>COUNTA(6!B$15:B$54)</f>
        <v>0</v>
      </c>
      <c r="G18" s="126">
        <f>COUNTIF(6!C$15:C$54,"да")</f>
        <v>0</v>
      </c>
      <c r="H18" s="129">
        <f>COUNTIF(6!D$15:D$54,"&gt;0")</f>
        <v>0</v>
      </c>
      <c r="I18" s="132">
        <f>COUNTIF(6!E$15:E$54,I$9)</f>
        <v>0</v>
      </c>
      <c r="J18" s="132">
        <f>COUNTIF(6!F$15:F$54,J$9)</f>
        <v>0</v>
      </c>
      <c r="K18" s="132">
        <f>COUNTIF(6!G$15:G$54,K$9)</f>
        <v>0</v>
      </c>
      <c r="L18" s="132">
        <f>COUNTIF(6!H$15:H$54,L$9)</f>
        <v>0</v>
      </c>
      <c r="M18" s="132">
        <f>COUNTIF(6!I$15:I$54,M$9)</f>
        <v>0</v>
      </c>
      <c r="N18" s="132">
        <f>COUNTIF(6!J$15:J$54,N$9)</f>
        <v>0</v>
      </c>
      <c r="O18" s="132">
        <f>COUNTIF(6!K$15:K$54,O$9)</f>
        <v>0</v>
      </c>
      <c r="P18" s="132">
        <f>COUNTIF(6!L$15:L$54,P$9)</f>
        <v>0</v>
      </c>
      <c r="Q18" s="132">
        <f>COUNTIF(6!L$15:L$54,Q$9)</f>
        <v>0</v>
      </c>
      <c r="R18" s="123">
        <f>COUNTIF(6!$N$15:$N$54,R$9)</f>
        <v>0</v>
      </c>
      <c r="S18" s="135">
        <f>COUNTIF(6!$N$15:$N$54,S$9)</f>
        <v>0</v>
      </c>
      <c r="T18" s="135">
        <f>COUNTIF(6!$N$15:$N$54,T$9)</f>
        <v>0</v>
      </c>
      <c r="U18" s="138">
        <f>COUNTIF(6!$N$15:$N$54,U$9)</f>
        <v>0</v>
      </c>
      <c r="V18" s="49">
        <f>COUNTIF(6!P$15:P$54,1)</f>
        <v>0</v>
      </c>
      <c r="W18" s="160" t="e">
        <f>SUM(R18:R22)/SUM($H18:$H22)*100</f>
        <v>#DIV/0!</v>
      </c>
      <c r="X18" s="154" t="e">
        <f>SUM(S18:S22)/SUM($H18:$H22)*100</f>
        <v>#DIV/0!</v>
      </c>
      <c r="Y18" s="154" t="e">
        <f>SUM(T18:T22)/SUM($H18:$H22)*100</f>
        <v>#DIV/0!</v>
      </c>
      <c r="Z18" s="163" t="e">
        <f>SUM(U18:U22)/SUM($H18:$H22)*100</f>
        <v>#DIV/0!</v>
      </c>
      <c r="AA18" s="171" t="e">
        <f>SUM(W18:Z22)</f>
        <v>#DIV/0!</v>
      </c>
      <c r="AC18" s="45"/>
      <c r="AD18" s="79" t="s">
        <v>58</v>
      </c>
      <c r="AE18" s="1" t="s">
        <v>57</v>
      </c>
    </row>
    <row r="19" spans="2:30" ht="16.5" customHeight="1">
      <c r="B19" s="158"/>
      <c r="C19" s="118">
        <f>IF(7!K$1="","",7!K$1)</f>
      </c>
      <c r="D19" s="116">
        <f>IF(7!D$6="","",7!D$6)</f>
      </c>
      <c r="E19" s="119">
        <f>IF(7!E$5="","",7!E$5)</f>
      </c>
      <c r="F19" s="124">
        <f>COUNTA(7!B$15:B$54)</f>
        <v>0</v>
      </c>
      <c r="G19" s="127">
        <f>COUNTIF(7!C$15:C$54,"да")</f>
        <v>0</v>
      </c>
      <c r="H19" s="130">
        <f>COUNTIF(7!D$15:D$54,"&gt;0")</f>
        <v>0</v>
      </c>
      <c r="I19" s="133">
        <f>COUNTIF(7!E$15:E$54,I$9)</f>
        <v>0</v>
      </c>
      <c r="J19" s="133">
        <f>COUNTIF(7!F$15:F$54,J$9)</f>
        <v>0</v>
      </c>
      <c r="K19" s="133">
        <f>COUNTIF(7!G$15:G$54,K$9)</f>
        <v>0</v>
      </c>
      <c r="L19" s="133">
        <f>COUNTIF(7!H$15:H$54,L$9)</f>
        <v>0</v>
      </c>
      <c r="M19" s="133">
        <f>COUNTIF(7!I$15:I$54,M$9)</f>
        <v>0</v>
      </c>
      <c r="N19" s="133">
        <f>COUNTIF(7!J$15:J$54,N$9)</f>
        <v>0</v>
      </c>
      <c r="O19" s="133">
        <f>COUNTIF(7!K$15:K$54,O$9)</f>
        <v>0</v>
      </c>
      <c r="P19" s="133">
        <f>COUNTIF(7!L$15:L$54,P$9)</f>
        <v>0</v>
      </c>
      <c r="Q19" s="133">
        <f>COUNTIF(7!L$15:L$54,Q$9)</f>
        <v>0</v>
      </c>
      <c r="R19" s="124">
        <f>COUNTIF(7!$N$15:$N$54,R$9)</f>
        <v>0</v>
      </c>
      <c r="S19" s="136">
        <f>COUNTIF(7!$N$15:$N$54,S$9)</f>
        <v>0</v>
      </c>
      <c r="T19" s="136">
        <f>COUNTIF(7!$N$15:$N$54,T$9)</f>
        <v>0</v>
      </c>
      <c r="U19" s="139">
        <f>COUNTIF(7!$N$15:$N$54,U$9)</f>
        <v>0</v>
      </c>
      <c r="V19" s="50">
        <f>COUNTIF(7!P$15:P$54,1)</f>
        <v>0</v>
      </c>
      <c r="W19" s="161"/>
      <c r="X19" s="155"/>
      <c r="Y19" s="155"/>
      <c r="Z19" s="164"/>
      <c r="AA19" s="172"/>
      <c r="AC19" s="45"/>
      <c r="AD19" s="79" t="s">
        <v>59</v>
      </c>
    </row>
    <row r="20" spans="2:30" ht="16.5" customHeight="1">
      <c r="B20" s="158"/>
      <c r="C20" s="118">
        <f>IF(8!K$1="","",8!K$1)</f>
      </c>
      <c r="D20" s="116">
        <f>IF(8!D$6="","",8!D$6)</f>
      </c>
      <c r="E20" s="119">
        <f>IF(8!E$5="","",8!E$5)</f>
      </c>
      <c r="F20" s="124">
        <f>COUNTA(8!B$15:B$54)</f>
        <v>0</v>
      </c>
      <c r="G20" s="127">
        <f>COUNTIF(8!C$15:C$54,"да")</f>
        <v>0</v>
      </c>
      <c r="H20" s="130">
        <f>COUNTIF(8!D$15:D$54,"&gt;0")</f>
        <v>0</v>
      </c>
      <c r="I20" s="133">
        <f>COUNTIF(8!E$15:E$54,I$9)</f>
        <v>0</v>
      </c>
      <c r="J20" s="133">
        <f>COUNTIF(8!F$15:F$54,J$9)</f>
        <v>0</v>
      </c>
      <c r="K20" s="133">
        <f>COUNTIF(8!G$15:G$54,K$9)</f>
        <v>0</v>
      </c>
      <c r="L20" s="133">
        <f>COUNTIF(8!H$15:H$54,L$9)</f>
        <v>0</v>
      </c>
      <c r="M20" s="133">
        <f>COUNTIF(8!I$15:I$54,M$9)</f>
        <v>0</v>
      </c>
      <c r="N20" s="133">
        <f>COUNTIF(8!J$15:J$54,N$9)</f>
        <v>0</v>
      </c>
      <c r="O20" s="133">
        <f>COUNTIF(8!K$15:K$54,O$9)</f>
        <v>0</v>
      </c>
      <c r="P20" s="133">
        <f>COUNTIF(8!L$15:L$54,P$9)</f>
        <v>0</v>
      </c>
      <c r="Q20" s="133">
        <f>COUNTIF(8!L$15:L$54,Q$9)</f>
        <v>0</v>
      </c>
      <c r="R20" s="124">
        <f>COUNTIF(8!$N$15:$N$54,R$9)</f>
        <v>0</v>
      </c>
      <c r="S20" s="136">
        <f>COUNTIF(8!$N$15:$N$54,S$9)</f>
        <v>0</v>
      </c>
      <c r="T20" s="136">
        <f>COUNTIF(8!$N$15:$N$54,T$9)</f>
        <v>0</v>
      </c>
      <c r="U20" s="139">
        <f>COUNTIF(8!$N$15:$N$54,U$9)</f>
        <v>0</v>
      </c>
      <c r="V20" s="50">
        <f>COUNTIF(8!P$15:P$54,1)</f>
        <v>0</v>
      </c>
      <c r="W20" s="161"/>
      <c r="X20" s="155"/>
      <c r="Y20" s="155"/>
      <c r="Z20" s="164"/>
      <c r="AA20" s="172"/>
      <c r="AC20" s="45"/>
      <c r="AD20" s="79" t="s">
        <v>60</v>
      </c>
    </row>
    <row r="21" spans="2:30" ht="16.5" customHeight="1">
      <c r="B21" s="158"/>
      <c r="C21" s="118">
        <f>IF(9!K$1="","",9!K$1)</f>
      </c>
      <c r="D21" s="116">
        <f>IF(9!D$6="","",9!D$6)</f>
      </c>
      <c r="E21" s="119">
        <f>IF(9!E$5="","",9!E$5)</f>
      </c>
      <c r="F21" s="124">
        <f>COUNTA(9!B$15:B$54)</f>
        <v>0</v>
      </c>
      <c r="G21" s="127">
        <f>COUNTIF(9!C$15:C$54,"да")</f>
        <v>0</v>
      </c>
      <c r="H21" s="130">
        <f>COUNTIF(9!D$15:D$54,"&gt;0")</f>
        <v>0</v>
      </c>
      <c r="I21" s="133">
        <f>COUNTIF(9!E$15:E$54,I$9)</f>
        <v>0</v>
      </c>
      <c r="J21" s="133">
        <f>COUNTIF(9!F$15:F$54,J$9)</f>
        <v>0</v>
      </c>
      <c r="K21" s="133">
        <f>COUNTIF(9!G$15:G$54,K$9)</f>
        <v>0</v>
      </c>
      <c r="L21" s="133">
        <f>COUNTIF(9!H$15:H$54,L$9)</f>
        <v>0</v>
      </c>
      <c r="M21" s="133">
        <f>COUNTIF(9!I$15:I$54,M$9)</f>
        <v>0</v>
      </c>
      <c r="N21" s="133">
        <f>COUNTIF(9!J$15:J$54,N$9)</f>
        <v>0</v>
      </c>
      <c r="O21" s="133">
        <f>COUNTIF(9!K$15:K$54,O$9)</f>
        <v>0</v>
      </c>
      <c r="P21" s="133">
        <f>COUNTIF(9!L$15:L$54,P$9)</f>
        <v>0</v>
      </c>
      <c r="Q21" s="133">
        <f>COUNTIF(9!L$15:L$54,Q$9)</f>
        <v>0</v>
      </c>
      <c r="R21" s="124">
        <f>COUNTIF(9!$N$15:$N$54,R$9)</f>
        <v>0</v>
      </c>
      <c r="S21" s="136">
        <f>COUNTIF(9!$N$15:$N$54,S$9)</f>
        <v>0</v>
      </c>
      <c r="T21" s="136">
        <f>COUNTIF(9!$N$15:$N$54,T$9)</f>
        <v>0</v>
      </c>
      <c r="U21" s="139">
        <f>COUNTIF(9!$N$15:$N$54,U$9)</f>
        <v>0</v>
      </c>
      <c r="V21" s="50">
        <f>COUNTIF(9!P$15:P$54,1)</f>
        <v>0</v>
      </c>
      <c r="W21" s="161"/>
      <c r="X21" s="155"/>
      <c r="Y21" s="155"/>
      <c r="Z21" s="164"/>
      <c r="AA21" s="172"/>
      <c r="AC21" s="45"/>
      <c r="AD21" s="79" t="s">
        <v>61</v>
      </c>
    </row>
    <row r="22" spans="2:30" ht="16.5" customHeight="1" thickBot="1">
      <c r="B22" s="159"/>
      <c r="C22" s="120">
        <f>IF('10'!K$1="","",'10'!K$1)</f>
      </c>
      <c r="D22" s="121">
        <f>IF('10'!D$6="","",'10'!D$6)</f>
      </c>
      <c r="E22" s="122">
        <f>IF('10'!E$5="","",'10'!E$5)</f>
      </c>
      <c r="F22" s="125">
        <f>COUNTA('10'!B$15:B$54)</f>
        <v>0</v>
      </c>
      <c r="G22" s="128">
        <f>COUNTIF('10'!C$15:C$54,"да")</f>
        <v>0</v>
      </c>
      <c r="H22" s="131">
        <f>COUNTIF('10'!D$15:D$54,"&gt;0")</f>
        <v>0</v>
      </c>
      <c r="I22" s="134">
        <f>COUNTIF('10'!E$15:E$54,I$9)</f>
        <v>0</v>
      </c>
      <c r="J22" s="134">
        <f>COUNTIF('10'!F$15:F$54,J$9)</f>
        <v>0</v>
      </c>
      <c r="K22" s="134">
        <f>COUNTIF('10'!G$15:G$54,K$9)</f>
        <v>0</v>
      </c>
      <c r="L22" s="134">
        <f>COUNTIF('10'!H$15:H$54,L$9)</f>
        <v>0</v>
      </c>
      <c r="M22" s="134">
        <f>COUNTIF('10'!I$15:I$54,M$9)</f>
        <v>0</v>
      </c>
      <c r="N22" s="134">
        <f>COUNTIF('10'!J$15:J$54,N$9)</f>
        <v>0</v>
      </c>
      <c r="O22" s="134">
        <f>COUNTIF('10'!K$15:K$54,O$9)</f>
        <v>0</v>
      </c>
      <c r="P22" s="134">
        <f>COUNTIF('10'!L$15:L$54,P$9)</f>
        <v>0</v>
      </c>
      <c r="Q22" s="134">
        <f>COUNTIF('10'!L$15:L$54,Q$9)</f>
        <v>0</v>
      </c>
      <c r="R22" s="125">
        <f>COUNTIF('10'!$N$15:$N$54,R$9)</f>
        <v>0</v>
      </c>
      <c r="S22" s="137">
        <f>COUNTIF('10'!$N$15:$N$54,S$9)</f>
        <v>0</v>
      </c>
      <c r="T22" s="137">
        <f>COUNTIF('10'!$N$15:$N$54,T$9)</f>
        <v>0</v>
      </c>
      <c r="U22" s="140">
        <f>COUNTIF('10'!$N$15:$N$54,U$9)</f>
        <v>0</v>
      </c>
      <c r="V22" s="52">
        <f>COUNTIF('10'!P$15:P$54,1)</f>
        <v>0</v>
      </c>
      <c r="W22" s="162"/>
      <c r="X22" s="156"/>
      <c r="Y22" s="156"/>
      <c r="Z22" s="165"/>
      <c r="AA22" s="173"/>
      <c r="AC22" s="45"/>
      <c r="AD22" s="79" t="s">
        <v>62</v>
      </c>
    </row>
    <row r="23" spans="2:30" ht="16.5" customHeight="1">
      <c r="B23" s="157">
        <f>IF(SUM(R23:U27)=0,"",B13)</f>
      </c>
      <c r="C23" s="115">
        <f>IF('11'!K$1="","",'11'!K$1)</f>
      </c>
      <c r="D23" s="116">
        <f>IF('11'!D$6="","",'11'!D$6)</f>
      </c>
      <c r="E23" s="117">
        <f>IF('11'!E$5="","",'11'!E$5)</f>
      </c>
      <c r="F23" s="123">
        <f>COUNTA('11'!B$15:B$54)</f>
        <v>0</v>
      </c>
      <c r="G23" s="126">
        <f>COUNTIF('11'!C$15:C$54,"да")</f>
        <v>0</v>
      </c>
      <c r="H23" s="129">
        <f>COUNTIF('11'!D$15:D$54,"&gt;0")</f>
        <v>0</v>
      </c>
      <c r="I23" s="132">
        <f>COUNTIF('11'!E$15:E$54,I$9)</f>
        <v>0</v>
      </c>
      <c r="J23" s="132">
        <f>COUNTIF('11'!F$15:F$54,J$9)</f>
        <v>0</v>
      </c>
      <c r="K23" s="132">
        <f>COUNTIF('11'!G$15:G$54,K$9)</f>
        <v>0</v>
      </c>
      <c r="L23" s="132">
        <f>COUNTIF('11'!H$15:H$54,L$9)</f>
        <v>0</v>
      </c>
      <c r="M23" s="132">
        <f>COUNTIF('11'!I$15:I$54,M$9)</f>
        <v>0</v>
      </c>
      <c r="N23" s="132">
        <f>COUNTIF('11'!J$15:J$54,N$9)</f>
        <v>0</v>
      </c>
      <c r="O23" s="132">
        <f>COUNTIF('11'!K$15:K$54,O$9)</f>
        <v>0</v>
      </c>
      <c r="P23" s="132">
        <f>COUNTIF('11'!L$15:L$54,P$9)</f>
        <v>0</v>
      </c>
      <c r="Q23" s="132">
        <f>COUNTIF('11'!L$15:L$54,Q$9)</f>
        <v>0</v>
      </c>
      <c r="R23" s="123">
        <f>COUNTIF('11'!$N$15:$N$54,R$9)</f>
        <v>0</v>
      </c>
      <c r="S23" s="135">
        <f>COUNTIF('11'!$N$15:$N$54,S$9)</f>
        <v>0</v>
      </c>
      <c r="T23" s="135">
        <f>COUNTIF('11'!$N$15:$N$54,T$9)</f>
        <v>0</v>
      </c>
      <c r="U23" s="138">
        <f>COUNTIF('11'!$N$15:$N$54,U$9)</f>
        <v>0</v>
      </c>
      <c r="V23" s="49">
        <f>COUNTIF('11'!P$15:P$54,1)</f>
        <v>0</v>
      </c>
      <c r="W23" s="160" t="e">
        <f>SUM(R23:R27)/SUM($H23:$H27)*100</f>
        <v>#DIV/0!</v>
      </c>
      <c r="X23" s="154" t="e">
        <f>SUM(S23:S27)/SUM($H23:$H27)*100</f>
        <v>#DIV/0!</v>
      </c>
      <c r="Y23" s="154" t="e">
        <f>SUM(T23:T27)/SUM($H23:$H27)*100</f>
        <v>#DIV/0!</v>
      </c>
      <c r="Z23" s="163" t="e">
        <f>SUM(U23:U27)/SUM($H23:$H27)*100</f>
        <v>#DIV/0!</v>
      </c>
      <c r="AA23" s="171" t="e">
        <f>SUM(W23:Z27)</f>
        <v>#DIV/0!</v>
      </c>
      <c r="AC23" s="45"/>
      <c r="AD23" s="79" t="s">
        <v>64</v>
      </c>
    </row>
    <row r="24" spans="2:30" ht="16.5" customHeight="1">
      <c r="B24" s="158"/>
      <c r="C24" s="118">
        <f>IF('12'!K$1="","",'12'!K$1)</f>
      </c>
      <c r="D24" s="116">
        <f>IF('12'!D$6="","",'12'!D$6)</f>
      </c>
      <c r="E24" s="119">
        <f>IF('12'!E$5="","",'12'!E$5)</f>
      </c>
      <c r="F24" s="124">
        <f>COUNTA('12'!B$15:B$54)</f>
        <v>0</v>
      </c>
      <c r="G24" s="127">
        <f>COUNTIF('12'!C$15:C$54,"да")</f>
        <v>0</v>
      </c>
      <c r="H24" s="130">
        <f>COUNTIF('12'!D$15:D$54,"&gt;0")</f>
        <v>0</v>
      </c>
      <c r="I24" s="133">
        <f>COUNTIF('12'!E$15:E$54,I$9)</f>
        <v>0</v>
      </c>
      <c r="J24" s="133">
        <f>COUNTIF('12'!F$15:F$54,J$9)</f>
        <v>0</v>
      </c>
      <c r="K24" s="133">
        <f>COUNTIF('12'!G$15:G$54,K$9)</f>
        <v>0</v>
      </c>
      <c r="L24" s="133">
        <f>COUNTIF('12'!H$15:H$54,L$9)</f>
        <v>0</v>
      </c>
      <c r="M24" s="133">
        <f>COUNTIF('12'!I$15:I$54,M$9)</f>
        <v>0</v>
      </c>
      <c r="N24" s="133">
        <f>COUNTIF('12'!J$15:J$54,N$9)</f>
        <v>0</v>
      </c>
      <c r="O24" s="133">
        <f>COUNTIF('12'!K$15:K$54,O$9)</f>
        <v>0</v>
      </c>
      <c r="P24" s="133">
        <f>COUNTIF('12'!L$15:L$54,P$9)</f>
        <v>0</v>
      </c>
      <c r="Q24" s="133">
        <f>COUNTIF('12'!L$15:L$54,Q$9)</f>
        <v>0</v>
      </c>
      <c r="R24" s="124">
        <f>COUNTIF('12'!$N$15:$N$54,R$9)</f>
        <v>0</v>
      </c>
      <c r="S24" s="136">
        <f>COUNTIF('12'!$N$15:$N$54,S$9)</f>
        <v>0</v>
      </c>
      <c r="T24" s="136">
        <f>COUNTIF('12'!$N$15:$N$54,T$9)</f>
        <v>0</v>
      </c>
      <c r="U24" s="139">
        <f>COUNTIF('12'!$N$15:$N$54,U$9)</f>
        <v>0</v>
      </c>
      <c r="V24" s="50">
        <f>COUNTIF('12'!P$15:P$54,1)</f>
        <v>0</v>
      </c>
      <c r="W24" s="161"/>
      <c r="X24" s="155"/>
      <c r="Y24" s="155"/>
      <c r="Z24" s="164"/>
      <c r="AA24" s="172"/>
      <c r="AC24" s="45"/>
      <c r="AD24" s="79" t="s">
        <v>63</v>
      </c>
    </row>
    <row r="25" spans="2:30" ht="16.5" customHeight="1">
      <c r="B25" s="158"/>
      <c r="C25" s="118">
        <f>IF('13'!K$1="","",'13'!K$1)</f>
      </c>
      <c r="D25" s="116">
        <f>IF('13'!D$6="","",'13'!D$6)</f>
      </c>
      <c r="E25" s="119">
        <f>IF('13'!E$5="","",'13'!E$5)</f>
      </c>
      <c r="F25" s="124">
        <f>COUNTA('13'!B$15:B$54)</f>
        <v>0</v>
      </c>
      <c r="G25" s="127">
        <f>COUNTIF('13'!C$15:C$54,"да")</f>
        <v>0</v>
      </c>
      <c r="H25" s="130">
        <f>COUNTIF('13'!D$15:D$54,"&gt;0")</f>
        <v>0</v>
      </c>
      <c r="I25" s="133">
        <f>COUNTIF('13'!E$15:E$54,I$9)</f>
        <v>0</v>
      </c>
      <c r="J25" s="133">
        <f>COUNTIF('13'!F$15:F$54,J$9)</f>
        <v>0</v>
      </c>
      <c r="K25" s="133">
        <f>COUNTIF('13'!G$15:G$54,K$9)</f>
        <v>0</v>
      </c>
      <c r="L25" s="133">
        <f>COUNTIF('13'!H$15:H$54,L$9)</f>
        <v>0</v>
      </c>
      <c r="M25" s="133">
        <f>COUNTIF('13'!I$15:I$54,M$9)</f>
        <v>0</v>
      </c>
      <c r="N25" s="133">
        <f>COUNTIF('13'!J$15:J$54,N$9)</f>
        <v>0</v>
      </c>
      <c r="O25" s="133">
        <f>COUNTIF('13'!K$15:K$54,O$9)</f>
        <v>0</v>
      </c>
      <c r="P25" s="133">
        <f>COUNTIF('13'!L$15:L$54,P$9)</f>
        <v>0</v>
      </c>
      <c r="Q25" s="133">
        <f>COUNTIF('13'!L$15:L$54,Q$9)</f>
        <v>0</v>
      </c>
      <c r="R25" s="124">
        <f>COUNTIF('13'!$N$15:$N$54,R$9)</f>
        <v>0</v>
      </c>
      <c r="S25" s="136">
        <f>COUNTIF('13'!$N$15:$N$54,S$9)</f>
        <v>0</v>
      </c>
      <c r="T25" s="136">
        <f>COUNTIF('13'!$N$15:$N$54,T$9)</f>
        <v>0</v>
      </c>
      <c r="U25" s="139">
        <f>COUNTIF('13'!$N$15:$N$54,U$9)</f>
        <v>0</v>
      </c>
      <c r="V25" s="50">
        <f>COUNTIF('13'!P$15:P$54,1)</f>
        <v>0</v>
      </c>
      <c r="W25" s="161"/>
      <c r="X25" s="155"/>
      <c r="Y25" s="155"/>
      <c r="Z25" s="164"/>
      <c r="AA25" s="172"/>
      <c r="AC25" s="45"/>
      <c r="AD25" s="79" t="s">
        <v>65</v>
      </c>
    </row>
    <row r="26" spans="2:30" ht="16.5" customHeight="1">
      <c r="B26" s="158"/>
      <c r="C26" s="118">
        <f>IF('14'!K$1="","",'14'!K$1)</f>
      </c>
      <c r="D26" s="116">
        <f>IF('14'!D$6="","",'14'!D$6)</f>
      </c>
      <c r="E26" s="119">
        <f>IF('14'!E$5="","",'14'!E$5)</f>
      </c>
      <c r="F26" s="124">
        <f>COUNTA('14'!B$15:B$54)</f>
        <v>0</v>
      </c>
      <c r="G26" s="127">
        <f>COUNTIF('14'!C$15:C$54,"да")</f>
        <v>0</v>
      </c>
      <c r="H26" s="130">
        <f>COUNTIF('14'!D$15:D$54,"&gt;0")</f>
        <v>0</v>
      </c>
      <c r="I26" s="133">
        <f>COUNTIF('14'!E$15:E$54,I$9)</f>
        <v>0</v>
      </c>
      <c r="J26" s="133">
        <f>COUNTIF('14'!F$15:F$54,J$9)</f>
        <v>0</v>
      </c>
      <c r="K26" s="133">
        <f>COUNTIF('14'!G$15:G$54,K$9)</f>
        <v>0</v>
      </c>
      <c r="L26" s="133">
        <f>COUNTIF('14'!H$15:H$54,L$9)</f>
        <v>0</v>
      </c>
      <c r="M26" s="133">
        <f>COUNTIF('14'!I$15:I$54,M$9)</f>
        <v>0</v>
      </c>
      <c r="N26" s="133">
        <f>COUNTIF('14'!J$15:J$54,N$9)</f>
        <v>0</v>
      </c>
      <c r="O26" s="133">
        <f>COUNTIF('14'!K$15:K$54,O$9)</f>
        <v>0</v>
      </c>
      <c r="P26" s="133">
        <f>COUNTIF('14'!L$15:L$54,P$9)</f>
        <v>0</v>
      </c>
      <c r="Q26" s="133">
        <f>COUNTIF('14'!L$15:L$54,Q$9)</f>
        <v>0</v>
      </c>
      <c r="R26" s="124">
        <f>COUNTIF('14'!$N$15:$N$54,R$9)</f>
        <v>0</v>
      </c>
      <c r="S26" s="136">
        <f>COUNTIF('14'!$N$15:$N$54,S$9)</f>
        <v>0</v>
      </c>
      <c r="T26" s="136">
        <f>COUNTIF('14'!$N$15:$N$54,T$9)</f>
        <v>0</v>
      </c>
      <c r="U26" s="139">
        <f>COUNTIF('14'!$N$15:$N$54,U$9)</f>
        <v>0</v>
      </c>
      <c r="V26" s="50">
        <f>COUNTIF('14'!P$15:P$54,1)</f>
        <v>0</v>
      </c>
      <c r="W26" s="161"/>
      <c r="X26" s="155"/>
      <c r="Y26" s="155"/>
      <c r="Z26" s="164"/>
      <c r="AA26" s="172"/>
      <c r="AC26" s="45"/>
      <c r="AD26" s="79" t="s">
        <v>66</v>
      </c>
    </row>
    <row r="27" spans="2:30" ht="16.5" customHeight="1" thickBot="1">
      <c r="B27" s="159"/>
      <c r="C27" s="120">
        <f>IF('15'!K$1="","",'15'!K$1)</f>
      </c>
      <c r="D27" s="121">
        <f>IF('15'!D$6="","",'15'!D$6)</f>
      </c>
      <c r="E27" s="122">
        <f>IF('15'!E$5="","",'15'!E$5)</f>
      </c>
      <c r="F27" s="125">
        <f>COUNTA('15'!B$15:B$54)</f>
        <v>0</v>
      </c>
      <c r="G27" s="128">
        <f>COUNTIF('15'!C$15:C$54,"да")</f>
        <v>0</v>
      </c>
      <c r="H27" s="131">
        <f>COUNTIF('15'!D$15:D$54,"&gt;0")</f>
        <v>0</v>
      </c>
      <c r="I27" s="134">
        <f>COUNTIF('15'!E$15:E$54,I$9)</f>
        <v>0</v>
      </c>
      <c r="J27" s="134">
        <f>COUNTIF('15'!F$15:F$54,J$9)</f>
        <v>0</v>
      </c>
      <c r="K27" s="134">
        <f>COUNTIF('15'!G$15:G$54,K$9)</f>
        <v>0</v>
      </c>
      <c r="L27" s="134">
        <f>COUNTIF('15'!H$15:H$54,L$9)</f>
        <v>0</v>
      </c>
      <c r="M27" s="134">
        <f>COUNTIF('15'!I$15:I$54,M$9)</f>
        <v>0</v>
      </c>
      <c r="N27" s="134">
        <f>COUNTIF('15'!J$15:J$54,N$9)</f>
        <v>0</v>
      </c>
      <c r="O27" s="134">
        <f>COUNTIF('15'!K$15:K$54,O$9)</f>
        <v>0</v>
      </c>
      <c r="P27" s="134">
        <f>COUNTIF('15'!L$15:L$54,P$9)</f>
        <v>0</v>
      </c>
      <c r="Q27" s="134">
        <f>COUNTIF('15'!L$15:L$54,Q$9)</f>
        <v>0</v>
      </c>
      <c r="R27" s="125">
        <f>COUNTIF('15'!$N$15:$N$54,R$9)</f>
        <v>0</v>
      </c>
      <c r="S27" s="137">
        <f>COUNTIF('15'!$N$15:$N$54,S$9)</f>
        <v>0</v>
      </c>
      <c r="T27" s="137">
        <f>COUNTIF('15'!$N$15:$N$54,T$9)</f>
        <v>0</v>
      </c>
      <c r="U27" s="140">
        <f>COUNTIF('15'!$N$15:$N$54,U$9)</f>
        <v>0</v>
      </c>
      <c r="V27" s="52">
        <f>COUNTIF('15'!P$15:P$54,1)</f>
        <v>0</v>
      </c>
      <c r="W27" s="162"/>
      <c r="X27" s="156"/>
      <c r="Y27" s="156"/>
      <c r="Z27" s="165"/>
      <c r="AA27" s="173"/>
      <c r="AC27" s="45"/>
      <c r="AD27" s="79" t="s">
        <v>36</v>
      </c>
    </row>
    <row r="28" spans="2:30" ht="16.5" customHeight="1">
      <c r="B28" s="157">
        <f>IF(SUM(R28:U32)=0,"",B13)</f>
      </c>
      <c r="C28" s="115">
        <f>IF('16'!K$1="","",'16'!K$1)</f>
      </c>
      <c r="D28" s="116">
        <f>IF('16'!D$6="","",'16'!D$6)</f>
      </c>
      <c r="E28" s="117">
        <f>IF('16'!E$5="","",'16'!E$5)</f>
      </c>
      <c r="F28" s="123">
        <f>COUNTA('16'!B$15:B$54)</f>
        <v>0</v>
      </c>
      <c r="G28" s="126">
        <f>COUNTIF('16'!C$15:C$54,"да")</f>
        <v>0</v>
      </c>
      <c r="H28" s="129">
        <f>COUNTIF('16'!D$15:D$54,"&gt;0")</f>
        <v>0</v>
      </c>
      <c r="I28" s="132">
        <f>COUNTIF('16'!E$15:E$54,I$9)</f>
        <v>0</v>
      </c>
      <c r="J28" s="132">
        <f>COUNTIF('16'!F$15:F$54,J$9)</f>
        <v>0</v>
      </c>
      <c r="K28" s="132">
        <f>COUNTIF('16'!G$15:G$54,K$9)</f>
        <v>0</v>
      </c>
      <c r="L28" s="132">
        <f>COUNTIF('16'!H$15:H$54,L$9)</f>
        <v>0</v>
      </c>
      <c r="M28" s="132">
        <f>COUNTIF('16'!I$15:I$54,M$9)</f>
        <v>0</v>
      </c>
      <c r="N28" s="132">
        <f>COUNTIF('16'!J$15:J$54,N$9)</f>
        <v>0</v>
      </c>
      <c r="O28" s="132">
        <f>COUNTIF('16'!K$15:K$54,O$9)</f>
        <v>0</v>
      </c>
      <c r="P28" s="132">
        <f>COUNTIF('16'!L$15:L$54,P$9)</f>
        <v>0</v>
      </c>
      <c r="Q28" s="132">
        <f>COUNTIF('16'!L$15:L$54,Q$9)</f>
        <v>0</v>
      </c>
      <c r="R28" s="123">
        <f>COUNTIF('16'!$N$15:$N$54,R$9)</f>
        <v>0</v>
      </c>
      <c r="S28" s="135">
        <f>COUNTIF('16'!$N$15:$N$54,S$9)</f>
        <v>0</v>
      </c>
      <c r="T28" s="135">
        <f>COUNTIF('16'!$N$15:$N$54,T$9)</f>
        <v>0</v>
      </c>
      <c r="U28" s="138">
        <f>COUNTIF('16'!$N$15:$N$54,U$9)</f>
        <v>0</v>
      </c>
      <c r="V28" s="53">
        <f>COUNTIF('16'!P$15:P$54,1)</f>
        <v>0</v>
      </c>
      <c r="W28" s="160" t="e">
        <f>SUM(R28:R32)/SUM($H28:$H32)*100</f>
        <v>#DIV/0!</v>
      </c>
      <c r="X28" s="154" t="e">
        <f>SUM(S28:S32)/SUM($H28:$H32)*100</f>
        <v>#DIV/0!</v>
      </c>
      <c r="Y28" s="154" t="e">
        <f>SUM(T28:T32)/SUM($H28:$H32)*100</f>
        <v>#DIV/0!</v>
      </c>
      <c r="Z28" s="163" t="e">
        <f>SUM(U28:U32)/SUM($H28:$H32)*100</f>
        <v>#DIV/0!</v>
      </c>
      <c r="AA28" s="171" t="e">
        <f>SUM(W28:Z32)</f>
        <v>#DIV/0!</v>
      </c>
      <c r="AC28" s="45"/>
      <c r="AD28" s="79" t="s">
        <v>67</v>
      </c>
    </row>
    <row r="29" spans="2:30" ht="16.5" customHeight="1">
      <c r="B29" s="158"/>
      <c r="C29" s="118">
        <f>IF('17'!K$1="","",'17'!K$1)</f>
      </c>
      <c r="D29" s="116">
        <f>IF('17'!D$6="","",'17'!D$6)</f>
      </c>
      <c r="E29" s="119">
        <f>IF('17'!E$5="","",'17'!E$5)</f>
      </c>
      <c r="F29" s="124">
        <f>COUNTA('17'!B$15:B$54)</f>
        <v>0</v>
      </c>
      <c r="G29" s="127">
        <f>COUNTIF('17'!C$15:C$54,"да")</f>
        <v>0</v>
      </c>
      <c r="H29" s="130">
        <f>COUNTIF('17'!D$15:D$54,"&gt;0")</f>
        <v>0</v>
      </c>
      <c r="I29" s="133">
        <f>COUNTIF('17'!E$15:E$54,I$9)</f>
        <v>0</v>
      </c>
      <c r="J29" s="133">
        <f>COUNTIF('17'!F$15:F$54,J$9)</f>
        <v>0</v>
      </c>
      <c r="K29" s="133">
        <f>COUNTIF('17'!G$15:G$54,K$9)</f>
        <v>0</v>
      </c>
      <c r="L29" s="133">
        <f>COUNTIF('17'!H$15:H$54,L$9)</f>
        <v>0</v>
      </c>
      <c r="M29" s="133">
        <f>COUNTIF('17'!I$15:I$54,M$9)</f>
        <v>0</v>
      </c>
      <c r="N29" s="133">
        <f>COUNTIF('17'!J$15:J$54,N$9)</f>
        <v>0</v>
      </c>
      <c r="O29" s="133">
        <f>COUNTIF('17'!K$15:K$54,O$9)</f>
        <v>0</v>
      </c>
      <c r="P29" s="133">
        <f>COUNTIF('17'!L$15:L$54,P$9)</f>
        <v>0</v>
      </c>
      <c r="Q29" s="133">
        <f>COUNTIF('17'!L$15:L$54,Q$9)</f>
        <v>0</v>
      </c>
      <c r="R29" s="124">
        <f>COUNTIF('17'!$N$15:$N$54,R$9)</f>
        <v>0</v>
      </c>
      <c r="S29" s="136">
        <f>COUNTIF('17'!$N$15:$N$54,S$9)</f>
        <v>0</v>
      </c>
      <c r="T29" s="136">
        <f>COUNTIF('17'!$N$15:$N$54,T$9)</f>
        <v>0</v>
      </c>
      <c r="U29" s="139">
        <f>COUNTIF('17'!$N$15:$N$54,U$9)</f>
        <v>0</v>
      </c>
      <c r="V29" s="50">
        <f>COUNTIF('17'!P$15:P$54,1)</f>
        <v>0</v>
      </c>
      <c r="W29" s="161"/>
      <c r="X29" s="155"/>
      <c r="Y29" s="155"/>
      <c r="Z29" s="164"/>
      <c r="AA29" s="172"/>
      <c r="AC29" s="45"/>
      <c r="AD29" s="79" t="s">
        <v>68</v>
      </c>
    </row>
    <row r="30" spans="2:30" ht="16.5" customHeight="1">
      <c r="B30" s="158"/>
      <c r="C30" s="118">
        <f>IF('18'!K$1="","",'18'!K$1)</f>
      </c>
      <c r="D30" s="116">
        <f>IF('18'!D$6="","",'18'!D$6)</f>
      </c>
      <c r="E30" s="119">
        <f>IF('18'!E$5="","",'18'!E$5)</f>
      </c>
      <c r="F30" s="124">
        <f>COUNTA('18'!B$15:B$54)</f>
        <v>0</v>
      </c>
      <c r="G30" s="127">
        <f>COUNTIF('18'!C$15:C$54,"да")</f>
        <v>0</v>
      </c>
      <c r="H30" s="130">
        <f>COUNTIF('18'!D$15:D$54,"&gt;0")</f>
        <v>0</v>
      </c>
      <c r="I30" s="133">
        <f>COUNTIF('18'!E$15:E$54,I$9)</f>
        <v>0</v>
      </c>
      <c r="J30" s="133">
        <f>COUNTIF('18'!F$15:F$54,J$9)</f>
        <v>0</v>
      </c>
      <c r="K30" s="133">
        <f>COUNTIF('18'!G$15:G$54,K$9)</f>
        <v>0</v>
      </c>
      <c r="L30" s="133">
        <f>COUNTIF('18'!H$15:H$54,L$9)</f>
        <v>0</v>
      </c>
      <c r="M30" s="133">
        <f>COUNTIF('18'!I$15:I$54,M$9)</f>
        <v>0</v>
      </c>
      <c r="N30" s="133">
        <f>COUNTIF('18'!J$15:J$54,N$9)</f>
        <v>0</v>
      </c>
      <c r="O30" s="133">
        <f>COUNTIF('18'!K$15:K$54,O$9)</f>
        <v>0</v>
      </c>
      <c r="P30" s="133">
        <f>COUNTIF('18'!L$15:L$54,P$9)</f>
        <v>0</v>
      </c>
      <c r="Q30" s="133">
        <f>COUNTIF('18'!L$15:L$54,Q$9)</f>
        <v>0</v>
      </c>
      <c r="R30" s="124">
        <f>COUNTIF('18'!$N$15:$N$54,R$9)</f>
        <v>0</v>
      </c>
      <c r="S30" s="136">
        <f>COUNTIF('18'!$N$15:$N$54,S$9)</f>
        <v>0</v>
      </c>
      <c r="T30" s="136">
        <f>COUNTIF('18'!$N$15:$N$54,T$9)</f>
        <v>0</v>
      </c>
      <c r="U30" s="139">
        <f>COUNTIF('18'!$N$15:$N$54,U$9)</f>
        <v>0</v>
      </c>
      <c r="V30" s="50">
        <f>COUNTIF('18'!P$15:P$54,1)</f>
        <v>0</v>
      </c>
      <c r="W30" s="161"/>
      <c r="X30" s="155"/>
      <c r="Y30" s="155"/>
      <c r="Z30" s="164"/>
      <c r="AA30" s="172"/>
      <c r="AC30" s="45"/>
      <c r="AD30" s="79" t="s">
        <v>69</v>
      </c>
    </row>
    <row r="31" spans="2:30" ht="16.5" customHeight="1">
      <c r="B31" s="158"/>
      <c r="C31" s="118">
        <f>IF('19'!K$1="","",'19'!K$1)</f>
      </c>
      <c r="D31" s="116">
        <f>IF('19'!D$6="","",'19'!D$6)</f>
      </c>
      <c r="E31" s="119">
        <f>IF('19'!E$5="","",'19'!E$5)</f>
      </c>
      <c r="F31" s="124">
        <f>COUNTA('19'!B$15:B$54)</f>
        <v>0</v>
      </c>
      <c r="G31" s="127">
        <f>COUNTIF('19'!C$15:C$54,"да")</f>
        <v>0</v>
      </c>
      <c r="H31" s="130">
        <f>COUNTIF('19'!D$15:D$54,"&gt;0")</f>
        <v>0</v>
      </c>
      <c r="I31" s="133">
        <f>COUNTIF('19'!E$15:E$54,I$9)</f>
        <v>0</v>
      </c>
      <c r="J31" s="133">
        <f>COUNTIF('19'!F$15:F$54,J$9)</f>
        <v>0</v>
      </c>
      <c r="K31" s="133">
        <f>COUNTIF('19'!G$15:G$54,K$9)</f>
        <v>0</v>
      </c>
      <c r="L31" s="133">
        <f>COUNTIF('19'!H$15:H$54,L$9)</f>
        <v>0</v>
      </c>
      <c r="M31" s="133">
        <f>COUNTIF('19'!I$15:I$54,M$9)</f>
        <v>0</v>
      </c>
      <c r="N31" s="133">
        <f>COUNTIF('19'!J$15:J$54,N$9)</f>
        <v>0</v>
      </c>
      <c r="O31" s="133">
        <f>COUNTIF('19'!K$15:K$54,O$9)</f>
        <v>0</v>
      </c>
      <c r="P31" s="133">
        <f>COUNTIF('19'!L$15:L$54,P$9)</f>
        <v>0</v>
      </c>
      <c r="Q31" s="133">
        <f>COUNTIF('19'!L$15:L$54,Q$9)</f>
        <v>0</v>
      </c>
      <c r="R31" s="124">
        <f>COUNTIF('19'!$N$15:$N$54,R$9)</f>
        <v>0</v>
      </c>
      <c r="S31" s="136">
        <f>COUNTIF('19'!$N$15:$N$54,S$9)</f>
        <v>0</v>
      </c>
      <c r="T31" s="136">
        <f>COUNTIF('19'!$N$15:$N$54,T$9)</f>
        <v>0</v>
      </c>
      <c r="U31" s="139">
        <f>COUNTIF('19'!$N$15:$N$54,U$9)</f>
        <v>0</v>
      </c>
      <c r="V31" s="50">
        <f>COUNTIF('19'!P$15:P$54,1)</f>
        <v>0</v>
      </c>
      <c r="W31" s="161"/>
      <c r="X31" s="155"/>
      <c r="Y31" s="155"/>
      <c r="Z31" s="164"/>
      <c r="AA31" s="172"/>
      <c r="AC31" s="45"/>
      <c r="AD31" s="79" t="s">
        <v>70</v>
      </c>
    </row>
    <row r="32" spans="2:30" ht="16.5" customHeight="1" thickBot="1">
      <c r="B32" s="159"/>
      <c r="C32" s="120">
        <f>IF('20'!K$1="","",'20'!K$1)</f>
      </c>
      <c r="D32" s="121">
        <f>IF('20'!D$6="","",'20'!D$6)</f>
      </c>
      <c r="E32" s="122">
        <f>IF('20'!E$5="","",'20'!E$5)</f>
      </c>
      <c r="F32" s="125">
        <f>COUNTA('20'!B$15:B$54)</f>
        <v>0</v>
      </c>
      <c r="G32" s="128">
        <f>COUNTIF('20'!C$15:C$54,"да")</f>
        <v>0</v>
      </c>
      <c r="H32" s="131">
        <f>COUNTIF('20'!D$15:D$54,"&gt;0")</f>
        <v>0</v>
      </c>
      <c r="I32" s="134">
        <f>COUNTIF('20'!E$15:E$54,I$9)</f>
        <v>0</v>
      </c>
      <c r="J32" s="134">
        <f>COUNTIF('20'!F$15:F$54,J$9)</f>
        <v>0</v>
      </c>
      <c r="K32" s="134">
        <f>COUNTIF('20'!G$15:G$54,K$9)</f>
        <v>0</v>
      </c>
      <c r="L32" s="134">
        <f>COUNTIF('20'!H$15:H$54,L$9)</f>
        <v>0</v>
      </c>
      <c r="M32" s="134">
        <f>COUNTIF('20'!I$15:I$54,M$9)</f>
        <v>0</v>
      </c>
      <c r="N32" s="134">
        <f>COUNTIF('20'!J$15:J$54,N$9)</f>
        <v>0</v>
      </c>
      <c r="O32" s="134">
        <f>COUNTIF('20'!K$15:K$54,O$9)</f>
        <v>0</v>
      </c>
      <c r="P32" s="134">
        <f>COUNTIF('20'!L$15:L$54,P$9)</f>
        <v>0</v>
      </c>
      <c r="Q32" s="134">
        <f>COUNTIF('20'!L$15:L$54,Q$9)</f>
        <v>0</v>
      </c>
      <c r="R32" s="125">
        <f>COUNTIF('20'!$N$15:$N$54,R$9)</f>
        <v>0</v>
      </c>
      <c r="S32" s="137">
        <f>COUNTIF('20'!$N$15:$N$54,S$9)</f>
        <v>0</v>
      </c>
      <c r="T32" s="137">
        <f>COUNTIF('20'!$N$15:$N$54,T$9)</f>
        <v>0</v>
      </c>
      <c r="U32" s="140">
        <f>COUNTIF('20'!$N$15:$N$54,U$9)</f>
        <v>0</v>
      </c>
      <c r="V32" s="52">
        <f>COUNTIF('20'!P$15:P$54,1)</f>
        <v>0</v>
      </c>
      <c r="W32" s="162"/>
      <c r="X32" s="156"/>
      <c r="Y32" s="156"/>
      <c r="Z32" s="165"/>
      <c r="AA32" s="173"/>
      <c r="AC32" s="45"/>
      <c r="AD32" s="79" t="s">
        <v>71</v>
      </c>
    </row>
    <row r="33" spans="29:30" ht="16.5" customHeight="1">
      <c r="AC33" s="45"/>
      <c r="AD33" s="79" t="s">
        <v>72</v>
      </c>
    </row>
    <row r="34" spans="2:30" ht="16.5" customHeight="1">
      <c r="B34" s="54" t="s">
        <v>85</v>
      </c>
      <c r="AC34" s="45"/>
      <c r="AD34" s="79" t="s">
        <v>120</v>
      </c>
    </row>
    <row r="35" spans="2:30" ht="16.5" customHeight="1">
      <c r="B35" s="1" t="s">
        <v>86</v>
      </c>
      <c r="AC35" s="45"/>
      <c r="AD35" s="79" t="s">
        <v>73</v>
      </c>
    </row>
    <row r="36" spans="29:30" ht="16.5" customHeight="1">
      <c r="AC36" s="45"/>
      <c r="AD36" s="79" t="s">
        <v>74</v>
      </c>
    </row>
    <row r="37" spans="29:30" ht="16.5" customHeight="1">
      <c r="AC37" s="45"/>
      <c r="AD37" s="79" t="s">
        <v>75</v>
      </c>
    </row>
    <row r="38" spans="29:30" ht="16.5" customHeight="1">
      <c r="AC38" s="45"/>
      <c r="AD38" s="79" t="s">
        <v>76</v>
      </c>
    </row>
    <row r="39" spans="29:30" ht="16.5" customHeight="1">
      <c r="AC39" s="45"/>
      <c r="AD39" s="79" t="s">
        <v>77</v>
      </c>
    </row>
    <row r="40" spans="29:30" ht="16.5" customHeight="1">
      <c r="AC40" s="45"/>
      <c r="AD40" s="79" t="s">
        <v>78</v>
      </c>
    </row>
    <row r="41" spans="29:30" ht="16.5" customHeight="1">
      <c r="AC41" s="45"/>
      <c r="AD41" s="79" t="s">
        <v>79</v>
      </c>
    </row>
    <row r="42" spans="29:30" ht="16.5" customHeight="1">
      <c r="AC42" s="45"/>
      <c r="AD42" s="79" t="s">
        <v>80</v>
      </c>
    </row>
    <row r="43" spans="29:30" ht="16.5" customHeight="1">
      <c r="AC43" s="45"/>
      <c r="AD43" s="79" t="s">
        <v>82</v>
      </c>
    </row>
    <row r="44" spans="29:30" ht="16.5" customHeight="1">
      <c r="AC44" s="45"/>
      <c r="AD44" s="79" t="s">
        <v>81</v>
      </c>
    </row>
    <row r="45" spans="29:30" ht="16.5" customHeight="1">
      <c r="AC45" s="45"/>
      <c r="AD45" s="79" t="s">
        <v>83</v>
      </c>
    </row>
    <row r="46" ht="16.5" customHeight="1">
      <c r="AC46" s="45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 password="C085" sheet="1" formatRows="0"/>
  <mergeCells count="54">
    <mergeCell ref="B1:Z1"/>
    <mergeCell ref="B2:Q2"/>
    <mergeCell ref="R2:Z2"/>
    <mergeCell ref="B3:D4"/>
    <mergeCell ref="E3:H4"/>
    <mergeCell ref="I3:Q3"/>
    <mergeCell ref="R3:Z3"/>
    <mergeCell ref="I4:Q4"/>
    <mergeCell ref="R4:T4"/>
    <mergeCell ref="U4:Z4"/>
    <mergeCell ref="H11:H12"/>
    <mergeCell ref="I11:Q11"/>
    <mergeCell ref="B5:E8"/>
    <mergeCell ref="F5:F7"/>
    <mergeCell ref="G5:G7"/>
    <mergeCell ref="H5:H7"/>
    <mergeCell ref="B11:B12"/>
    <mergeCell ref="C11:C12"/>
    <mergeCell ref="D11:D12"/>
    <mergeCell ref="V5:V7"/>
    <mergeCell ref="V11:V12"/>
    <mergeCell ref="R5:U7"/>
    <mergeCell ref="I7:Q7"/>
    <mergeCell ref="W5:Z7"/>
    <mergeCell ref="I5:Q5"/>
    <mergeCell ref="AA28:AA32"/>
    <mergeCell ref="AA13:AA17"/>
    <mergeCell ref="AA23:AA27"/>
    <mergeCell ref="W23:W27"/>
    <mergeCell ref="X23:X27"/>
    <mergeCell ref="Y23:Y27"/>
    <mergeCell ref="Z13:Z17"/>
    <mergeCell ref="Z28:Z32"/>
    <mergeCell ref="AA18:AA22"/>
    <mergeCell ref="B18:B22"/>
    <mergeCell ref="W18:W22"/>
    <mergeCell ref="X13:X17"/>
    <mergeCell ref="Y18:Y22"/>
    <mergeCell ref="R11:U11"/>
    <mergeCell ref="W11:Z11"/>
    <mergeCell ref="X18:X22"/>
    <mergeCell ref="E11:E12"/>
    <mergeCell ref="F11:F12"/>
    <mergeCell ref="G11:G12"/>
    <mergeCell ref="B13:B17"/>
    <mergeCell ref="Y13:Y17"/>
    <mergeCell ref="B28:B32"/>
    <mergeCell ref="W28:W32"/>
    <mergeCell ref="Z23:Z27"/>
    <mergeCell ref="X28:X32"/>
    <mergeCell ref="Y28:Y32"/>
    <mergeCell ref="W13:W17"/>
    <mergeCell ref="B23:B27"/>
    <mergeCell ref="Z18:Z22"/>
  </mergeCells>
  <conditionalFormatting sqref="W13:Z17 W23:Z32">
    <cfRule type="cellIs" priority="200" dxfId="1" operator="greaterThan" stopIfTrue="1">
      <formula>100</formula>
    </cfRule>
  </conditionalFormatting>
  <conditionalFormatting sqref="AA13:AA17 AA23:AA32">
    <cfRule type="cellIs" priority="195" dxfId="104" operator="notEqual" stopIfTrue="1">
      <formula>100</formula>
    </cfRule>
  </conditionalFormatting>
  <conditionalFormatting sqref="V13:V17 V23:V32 I13:U32">
    <cfRule type="cellIs" priority="191" dxfId="104" operator="greaterThan" stopIfTrue="1">
      <formula>$H13</formula>
    </cfRule>
  </conditionalFormatting>
  <conditionalFormatting sqref="F8">
    <cfRule type="expression" priority="164" dxfId="104" stopIfTrue="1">
      <formula>OR($F8&lt;$G8,$F8&lt;$H8)</formula>
    </cfRule>
  </conditionalFormatting>
  <conditionalFormatting sqref="R3 U4 E3">
    <cfRule type="containsBlanks" priority="201" dxfId="1" stopIfTrue="1">
      <formula>LEN(TRIM(E3))=0</formula>
    </cfRule>
  </conditionalFormatting>
  <conditionalFormatting sqref="G8">
    <cfRule type="cellIs" priority="62" dxfId="108" operator="lessThan" stopIfTrue="1">
      <formula>$H8</formula>
    </cfRule>
  </conditionalFormatting>
  <conditionalFormatting sqref="V13:V17 V23:V32">
    <cfRule type="cellIs" priority="61" dxfId="1" operator="greaterThan" stopIfTrue="1">
      <formula>0</formula>
    </cfRule>
  </conditionalFormatting>
  <conditionalFormatting sqref="B13:B17">
    <cfRule type="cellIs" priority="60" dxfId="1" operator="equal" stopIfTrue="1">
      <formula>"Введите название ОО в эту ячейку"</formula>
    </cfRule>
  </conditionalFormatting>
  <conditionalFormatting sqref="F13:F17 F23:F32">
    <cfRule type="expression" priority="25" dxfId="104" stopIfTrue="1">
      <formula>OR($F13&lt;$G13,$F13&lt;$H13)</formula>
    </cfRule>
  </conditionalFormatting>
  <conditionalFormatting sqref="D13:D17 D23:D32">
    <cfRule type="expression" priority="24" dxfId="1" stopIfTrue="1">
      <formula>AND($C13&lt;&gt;"",$D13="")</formula>
    </cfRule>
  </conditionalFormatting>
  <conditionalFormatting sqref="G13:G17 G23:G32">
    <cfRule type="cellIs" priority="23" dxfId="108" operator="lessThan" stopIfTrue="1">
      <formula>$H13</formula>
    </cfRule>
  </conditionalFormatting>
  <conditionalFormatting sqref="I12:Q32">
    <cfRule type="expression" priority="261" dxfId="115" stopIfTrue="1">
      <formula>MOD(COUNTIF($I$9:I$9,1),2)=0</formula>
    </cfRule>
  </conditionalFormatting>
  <conditionalFormatting sqref="W18:Z22">
    <cfRule type="cellIs" priority="14" dxfId="1" operator="greaterThan" stopIfTrue="1">
      <formula>100</formula>
    </cfRule>
  </conditionalFormatting>
  <conditionalFormatting sqref="AA18:AA22">
    <cfRule type="cellIs" priority="13" dxfId="104" operator="notEqual" stopIfTrue="1">
      <formula>100</formula>
    </cfRule>
  </conditionalFormatting>
  <conditionalFormatting sqref="V18:V22">
    <cfRule type="cellIs" priority="12" dxfId="104" operator="greaterThan" stopIfTrue="1">
      <formula>$H18</formula>
    </cfRule>
  </conditionalFormatting>
  <conditionalFormatting sqref="V18:V22">
    <cfRule type="cellIs" priority="11" dxfId="1" operator="greaterThan" stopIfTrue="1">
      <formula>0</formula>
    </cfRule>
  </conditionalFormatting>
  <conditionalFormatting sqref="F18:F22">
    <cfRule type="expression" priority="5" dxfId="104" stopIfTrue="1">
      <formula>OR($F18&lt;$G18,$F18&lt;$H18)</formula>
    </cfRule>
  </conditionalFormatting>
  <conditionalFormatting sqref="D18:D22">
    <cfRule type="expression" priority="4" dxfId="1" stopIfTrue="1">
      <formula>AND($C18&lt;&gt;"",$D18="")</formula>
    </cfRule>
  </conditionalFormatting>
  <conditionalFormatting sqref="G18:G22">
    <cfRule type="cellIs" priority="3" dxfId="108" operator="lessThan" stopIfTrue="1">
      <formula>$H18</formula>
    </cfRule>
  </conditionalFormatting>
  <conditionalFormatting sqref="C13:V32">
    <cfRule type="expression" priority="29" dxfId="127" stopIfTrue="1">
      <formula>AND(COUNTIF($C13:$E13,"")=3,SUM($F13:$V13)=0)</formula>
    </cfRule>
  </conditionalFormatting>
  <conditionalFormatting sqref="C13:V13 C23:V23 C28:V28 C18:V18">
    <cfRule type="expression" priority="246" dxfId="106" stopIfTrue="1">
      <formula>AND(COUNTA($C14:$U17)&gt;0,COUNTA($C13:$U13)=0)</formula>
    </cfRule>
  </conditionalFormatting>
  <conditionalFormatting sqref="I13:Q32">
    <cfRule type="expression" priority="254" dxfId="100" stopIfTrue="1">
      <formula>_xlfn.SUMIFS($I13:$Q13,$I$10:$Q$10,I$10)&gt;$H13</formula>
    </cfRule>
  </conditionalFormatting>
  <conditionalFormatting sqref="H13:H32">
    <cfRule type="expression" priority="263" dxfId="104" stopIfTrue="1">
      <formula>AND(SUM($R13:$U13)&lt;&gt;$H13,COUNT($R13:$U13)&gt;0)</formula>
    </cfRule>
  </conditionalFormatting>
  <conditionalFormatting sqref="C13:C32">
    <cfRule type="expression" priority="265" dxfId="1" stopIfTrue="1">
      <formula>AND(SUM($D13:$U13)&gt;0,$C13="")</formula>
    </cfRule>
  </conditionalFormatting>
  <conditionalFormatting sqref="R13:U32">
    <cfRule type="expression" priority="282" dxfId="100">
      <formula>SUM($R13:$U13)&gt;$H13</formula>
    </cfRule>
  </conditionalFormatting>
  <conditionalFormatting sqref="I6:Q6">
    <cfRule type="cellIs" priority="284" dxfId="1" operator="greaterThan" stopIfTrue="1">
      <formula>100</formula>
    </cfRule>
    <cfRule type="expression" priority="285" dxfId="100" stopIfTrue="1">
      <formula>_xlfn.SUMIFS($I6:$Q6,$I$10:$Q$10,I$10)&gt;100</formula>
    </cfRule>
  </conditionalFormatting>
  <dataValidations count="3">
    <dataValidation errorStyle="warning" type="list" allowBlank="1" showInputMessage="1" showErrorMessage="1" prompt="Выберите тип класса из списка" sqref="D13:D32">
      <formula1>$AE$3:$AE$9</formula1>
    </dataValidation>
    <dataValidation type="list" allowBlank="1" showInputMessage="1" showErrorMessage="1" sqref="E3">
      <formula1>$AD$1:$AD$45</formula1>
    </dataValidation>
    <dataValidation type="whole" operator="greaterThanOrEqual" allowBlank="1" showInputMessage="1" showErrorMessage="1" prompt="Введите целое число" sqref="F13:V32">
      <formula1>0</formula1>
    </dataValidation>
  </dataValidations>
  <printOptions/>
  <pageMargins left="0.7" right="0.7" top="0.75" bottom="0.75" header="0.3" footer="0.3"/>
  <pageSetup fitToHeight="0" fitToWidth="3"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="90" zoomScaleSheetLayoutView="90" zoomScalePageLayoutView="0" workbookViewId="0" topLeftCell="A4">
      <selection activeCell="K24" sqref="K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30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>
        <v>11</v>
      </c>
      <c r="L1" s="40" t="s">
        <v>16</v>
      </c>
      <c r="M1" s="114" t="s">
        <v>129</v>
      </c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 t="s">
        <v>130</v>
      </c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 t="s">
        <v>24</v>
      </c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  <v>0.7777777777777778</v>
      </c>
      <c r="F12" s="65">
        <f>IF(COUNTIF($D$15:$D$54,"&gt;0")=0,"",_xlfn.SUMIFS(F$15:F$54,$D$15:$D$54,"&gt;0")/COUNTIF($D$15:$D$54,"&gt;0"))</f>
        <v>0.8888888888888888</v>
      </c>
      <c r="G12" s="65">
        <f>IF(COUNTIF($D$15:$D$54,"&gt;0")=0,"",_xlfn.SUMIFS(G$15:G$54,$D$15:$D$54,"&gt;0")/COUNTIF($D$15:$D$54,"&gt;0"))</f>
        <v>0.5555555555555556</v>
      </c>
      <c r="H12" s="65">
        <f>IF(COUNTIF($D$15:$D$54,"&gt;0")=0,"",_xlfn.SUMIFS(H$15:H$54,$D$15:$D$54,"&gt;0")/COUNTIF($D$15:$D$54,"&gt;0"))</f>
        <v>0.1111111111111111</v>
      </c>
      <c r="I12" s="65">
        <f>IF(COUNTIF($D$15:$D$54,"&gt;0")=0,"",_xlfn.SUMIFS(I$15:I$54,$D$15:$D$54,"&gt;0")/COUNTIF($D$15:$D$54,"&gt;0"))</f>
        <v>0.6666666666666666</v>
      </c>
      <c r="J12" s="65">
        <f>IF(COUNTIF($D$15:$D$54,"&gt;0")=0,"",_xlfn.SUMIFS(J$15:J$54,$D$15:$D$54,"&gt;0")/COUNTIF($D$15:$D$54,"&gt;0"))</f>
        <v>0.8888888888888888</v>
      </c>
      <c r="K12" s="65">
        <f>IF(COUNTIF($D$15:$D$54,"&gt;0")=0,"",_xlfn.SUMIFS(K$15:K$54,$D$15:$D$54,"&gt;0")/COUNTIF($D$15:$D$54,"&gt;0"))</f>
        <v>0.3333333333333333</v>
      </c>
      <c r="L12" s="65">
        <f>IF(COUNTIF($D$15:$D$54,"&gt;0")=0,"",_xlfn.SUMIFS(L$15:L$54,$D$15:$D$54,"&gt;0")/COUNTIF($D$15:$D$54,"&gt;0"))</f>
        <v>0.3333333333333333</v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  <v>0.7777777777777778</v>
      </c>
      <c r="F13" s="66">
        <f aca="true" t="shared" si="0" ref="F13:K13">IF(COUNTIF($D$15:$D$54,"&gt;0")=0,"",F12/F11)</f>
        <v>0.8888888888888888</v>
      </c>
      <c r="G13" s="66">
        <f t="shared" si="0"/>
        <v>0.5555555555555556</v>
      </c>
      <c r="H13" s="66">
        <f t="shared" si="0"/>
        <v>0.1111111111111111</v>
      </c>
      <c r="I13" s="66">
        <f t="shared" si="0"/>
        <v>0.6666666666666666</v>
      </c>
      <c r="J13" s="66">
        <f t="shared" si="0"/>
        <v>0.8888888888888888</v>
      </c>
      <c r="K13" s="66">
        <f t="shared" si="0"/>
        <v>0.3333333333333333</v>
      </c>
      <c r="L13" s="66">
        <f>IF(COUNTIF($D$15:$D$54,"&gt;0")=0,"",L12/L11)</f>
        <v>0.16666666666666666</v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 t="s">
        <v>131</v>
      </c>
      <c r="C15" s="85"/>
      <c r="D15" s="86">
        <v>4</v>
      </c>
      <c r="E15" s="87">
        <v>0</v>
      </c>
      <c r="F15" s="88">
        <v>1</v>
      </c>
      <c r="G15" s="89">
        <v>0</v>
      </c>
      <c r="H15" s="88">
        <v>1</v>
      </c>
      <c r="I15" s="90">
        <v>1</v>
      </c>
      <c r="J15" s="91">
        <v>1</v>
      </c>
      <c r="K15" s="89">
        <v>0</v>
      </c>
      <c r="L15" s="88">
        <v>0</v>
      </c>
      <c r="M15" s="23">
        <f aca="true" t="shared" si="1" ref="M15:M54">IF(SUM(D15)&gt;0,SUM(E15:L15),"")</f>
        <v>4</v>
      </c>
      <c r="N15" s="24" t="str">
        <f aca="true" t="shared" si="2" ref="N15:N54">IF(SUM(D15)&gt;0,IF(M15&gt;=$M$7,$N$7,IF(M15&gt;=$M$8,$N$8,IF(M15&gt;=$M$9,$N$9,$N$10))),"")</f>
        <v>"3"</v>
      </c>
      <c r="O15" s="25" t="str">
        <f>IF(B15="","",IF(AND(SUM($D15)=0,COUNTA($E15:$L15)&gt;0),$D$57,IF(OR(E15&gt;E$11,F15&gt;F$11,G15&gt;G$11,H15&gt;H$11,I15&gt;I$11,J15&gt;J$11,K15&gt;K$11,L15&gt;L$11),$D$58,IF(AND($D15="",$C15="да"),$D$59,"нет"))))</f>
        <v>нет</v>
      </c>
      <c r="P15" s="26">
        <f>IF(O15="","",IF(O15="нет",0,1))</f>
        <v>0</v>
      </c>
    </row>
    <row r="16" spans="1:16" ht="15">
      <c r="A16" s="92">
        <v>2</v>
      </c>
      <c r="B16" s="93" t="s">
        <v>132</v>
      </c>
      <c r="C16" s="94"/>
      <c r="D16" s="95">
        <v>1</v>
      </c>
      <c r="E16" s="96">
        <v>1</v>
      </c>
      <c r="F16" s="97">
        <v>1</v>
      </c>
      <c r="G16" s="98">
        <v>0</v>
      </c>
      <c r="H16" s="97">
        <v>0</v>
      </c>
      <c r="I16" s="99">
        <v>1</v>
      </c>
      <c r="J16" s="100">
        <v>1</v>
      </c>
      <c r="K16" s="98">
        <v>1</v>
      </c>
      <c r="L16" s="97">
        <v>2</v>
      </c>
      <c r="M16" s="27">
        <f t="shared" si="1"/>
        <v>7</v>
      </c>
      <c r="N16" s="28" t="str">
        <f t="shared" si="2"/>
        <v>"4"</v>
      </c>
      <c r="O16" s="29" t="str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  <v>нет</v>
      </c>
      <c r="P16" s="30">
        <f aca="true" t="shared" si="4" ref="P16:P39">IF(O16="","",IF(O16="нет",0,1))</f>
        <v>0</v>
      </c>
    </row>
    <row r="17" spans="1:16" ht="15">
      <c r="A17" s="92">
        <v>3</v>
      </c>
      <c r="B17" s="93" t="s">
        <v>133</v>
      </c>
      <c r="C17" s="94"/>
      <c r="D17" s="95">
        <v>2</v>
      </c>
      <c r="E17" s="96">
        <v>1</v>
      </c>
      <c r="F17" s="97">
        <v>1</v>
      </c>
      <c r="G17" s="98">
        <v>1</v>
      </c>
      <c r="H17" s="97"/>
      <c r="I17" s="99"/>
      <c r="J17" s="100">
        <v>1</v>
      </c>
      <c r="K17" s="98"/>
      <c r="L17" s="97"/>
      <c r="M17" s="27">
        <f t="shared" si="1"/>
        <v>4</v>
      </c>
      <c r="N17" s="28" t="str">
        <f t="shared" si="2"/>
        <v>"3"</v>
      </c>
      <c r="O17" s="29" t="str">
        <f t="shared" si="3"/>
        <v>нет</v>
      </c>
      <c r="P17" s="30">
        <f t="shared" si="4"/>
        <v>0</v>
      </c>
    </row>
    <row r="18" spans="1:16" ht="15">
      <c r="A18" s="92">
        <v>4</v>
      </c>
      <c r="B18" s="93" t="s">
        <v>134</v>
      </c>
      <c r="C18" s="94"/>
      <c r="D18" s="95">
        <v>4</v>
      </c>
      <c r="E18" s="96"/>
      <c r="F18" s="97"/>
      <c r="G18" s="98"/>
      <c r="H18" s="97"/>
      <c r="I18" s="99">
        <v>1</v>
      </c>
      <c r="J18" s="100"/>
      <c r="K18" s="98"/>
      <c r="L18" s="97"/>
      <c r="M18" s="27">
        <f t="shared" si="1"/>
        <v>1</v>
      </c>
      <c r="N18" s="28" t="str">
        <f t="shared" si="2"/>
        <v>"2"</v>
      </c>
      <c r="O18" s="29" t="str">
        <f t="shared" si="3"/>
        <v>нет</v>
      </c>
      <c r="P18" s="30">
        <f t="shared" si="4"/>
        <v>0</v>
      </c>
    </row>
    <row r="19" spans="1:16" ht="26.25" thickBot="1">
      <c r="A19" s="101">
        <v>5</v>
      </c>
      <c r="B19" s="102" t="s">
        <v>135</v>
      </c>
      <c r="C19" s="103"/>
      <c r="D19" s="104">
        <v>1</v>
      </c>
      <c r="E19" s="105">
        <v>1</v>
      </c>
      <c r="F19" s="106">
        <v>1</v>
      </c>
      <c r="G19" s="107">
        <v>1</v>
      </c>
      <c r="H19" s="106"/>
      <c r="I19" s="108">
        <v>1</v>
      </c>
      <c r="J19" s="109">
        <v>1</v>
      </c>
      <c r="K19" s="107"/>
      <c r="L19" s="106"/>
      <c r="M19" s="31">
        <f t="shared" si="1"/>
        <v>5</v>
      </c>
      <c r="N19" s="32" t="str">
        <f t="shared" si="2"/>
        <v>"3"</v>
      </c>
      <c r="O19" s="33" t="str">
        <f t="shared" si="3"/>
        <v>нет</v>
      </c>
      <c r="P19" s="34">
        <f t="shared" si="4"/>
        <v>0</v>
      </c>
    </row>
    <row r="20" spans="1:16" ht="15">
      <c r="A20" s="110">
        <v>6</v>
      </c>
      <c r="B20" s="84" t="s">
        <v>136</v>
      </c>
      <c r="C20" s="85"/>
      <c r="D20" s="86">
        <v>2</v>
      </c>
      <c r="E20" s="87">
        <v>1</v>
      </c>
      <c r="F20" s="88">
        <v>1</v>
      </c>
      <c r="G20" s="89">
        <v>1</v>
      </c>
      <c r="H20" s="88"/>
      <c r="I20" s="90"/>
      <c r="J20" s="91">
        <v>1</v>
      </c>
      <c r="K20" s="89"/>
      <c r="L20" s="88"/>
      <c r="M20" s="35">
        <f t="shared" si="1"/>
        <v>4</v>
      </c>
      <c r="N20" s="36" t="str">
        <f t="shared" si="2"/>
        <v>"3"</v>
      </c>
      <c r="O20" s="25" t="str">
        <f t="shared" si="3"/>
        <v>нет</v>
      </c>
      <c r="P20" s="26">
        <f t="shared" si="4"/>
        <v>0</v>
      </c>
    </row>
    <row r="21" spans="1:16" ht="15">
      <c r="A21" s="92">
        <v>7</v>
      </c>
      <c r="B21" s="93" t="s">
        <v>137</v>
      </c>
      <c r="C21" s="94"/>
      <c r="D21" s="95">
        <v>3</v>
      </c>
      <c r="E21" s="96">
        <v>1</v>
      </c>
      <c r="F21" s="97">
        <v>1</v>
      </c>
      <c r="G21" s="98">
        <v>1</v>
      </c>
      <c r="H21" s="97">
        <v>0</v>
      </c>
      <c r="I21" s="99">
        <v>1</v>
      </c>
      <c r="J21" s="100">
        <v>1</v>
      </c>
      <c r="K21" s="98">
        <v>1</v>
      </c>
      <c r="L21" s="97">
        <v>1</v>
      </c>
      <c r="M21" s="27">
        <f t="shared" si="1"/>
        <v>7</v>
      </c>
      <c r="N21" s="28" t="str">
        <f t="shared" si="2"/>
        <v>"4"</v>
      </c>
      <c r="O21" s="29" t="str">
        <f t="shared" si="3"/>
        <v>нет</v>
      </c>
      <c r="P21" s="30">
        <f t="shared" si="4"/>
        <v>0</v>
      </c>
    </row>
    <row r="22" spans="1:16" ht="15">
      <c r="A22" s="92">
        <v>8</v>
      </c>
      <c r="B22" s="93" t="s">
        <v>138</v>
      </c>
      <c r="C22" s="94"/>
      <c r="D22" s="95">
        <v>1</v>
      </c>
      <c r="E22" s="96">
        <v>1</v>
      </c>
      <c r="F22" s="97">
        <v>1</v>
      </c>
      <c r="G22" s="98"/>
      <c r="H22" s="97"/>
      <c r="I22" s="99">
        <v>1</v>
      </c>
      <c r="J22" s="100">
        <v>1</v>
      </c>
      <c r="K22" s="98"/>
      <c r="L22" s="97"/>
      <c r="M22" s="27">
        <f t="shared" si="1"/>
        <v>4</v>
      </c>
      <c r="N22" s="28" t="str">
        <f t="shared" si="2"/>
        <v>"3"</v>
      </c>
      <c r="O22" s="29" t="str">
        <f t="shared" si="3"/>
        <v>нет</v>
      </c>
      <c r="P22" s="30">
        <f t="shared" si="4"/>
        <v>0</v>
      </c>
    </row>
    <row r="23" spans="1:16" ht="15">
      <c r="A23" s="92">
        <v>9</v>
      </c>
      <c r="B23" s="93" t="s">
        <v>139</v>
      </c>
      <c r="C23" s="94"/>
      <c r="D23" s="95">
        <v>3</v>
      </c>
      <c r="E23" s="96">
        <v>1</v>
      </c>
      <c r="F23" s="97">
        <v>1</v>
      </c>
      <c r="G23" s="98">
        <v>1</v>
      </c>
      <c r="H23" s="97"/>
      <c r="I23" s="99"/>
      <c r="J23" s="100">
        <v>1</v>
      </c>
      <c r="K23" s="98">
        <v>1</v>
      </c>
      <c r="L23" s="97">
        <v>0</v>
      </c>
      <c r="M23" s="27">
        <f t="shared" si="1"/>
        <v>5</v>
      </c>
      <c r="N23" s="28" t="str">
        <f t="shared" si="2"/>
        <v>"3"</v>
      </c>
      <c r="O23" s="29" t="str">
        <f t="shared" si="3"/>
        <v>нет</v>
      </c>
      <c r="P23" s="30">
        <f t="shared" si="4"/>
        <v>0</v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aca="true" t="shared" si="5" ref="P40:P54">IF(O40="","",IF(O40="нет",0,1))</f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11" dxfId="1" stopIfTrue="1">
      <formula>E15&gt;E$11</formula>
    </cfRule>
  </conditionalFormatting>
  <conditionalFormatting sqref="D6 E5 K1 M1">
    <cfRule type="containsBlanks" priority="6" dxfId="1" stopIfTrue="1">
      <formula>LEN(TRIM(D1))=0</formula>
    </cfRule>
  </conditionalFormatting>
  <conditionalFormatting sqref="C15:C54">
    <cfRule type="expression" priority="243" dxfId="1">
      <formula>AND(SUM($D15:$L15)&lt;&gt;0,$C15="")</formula>
    </cfRule>
  </conditionalFormatting>
  <conditionalFormatting sqref="D15:L54">
    <cfRule type="expression" priority="244" dxfId="1" stopIfTrue="1">
      <formula>AND($B15&lt;&gt;"",$C15="да",$D15="")</formula>
    </cfRule>
    <cfRule type="expression" priority="245" dxfId="0" stopIfTrue="1">
      <formula>AND(SUM($D15)=0,COUNTA($E15:$L15)&gt;0)</formula>
    </cfRule>
  </conditionalFormatting>
  <dataValidations count="5"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allowBlank="1" showInputMessage="1" showErrorMessage="1" prompt="Укажите наименование образовательной организации, например, СОШ №3" sqref="M1"/>
    <dataValidation allowBlank="1" showInputMessage="1" prompt="Укажите класс с литерой (если есть)" sqref="K1"/>
    <dataValidation type="whole" allowBlank="1" showInputMessage="1" showErrorMessage="1" sqref="E15:L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2018-11-26T08:47:19Z</dcterms:modified>
  <cp:category/>
  <cp:version/>
  <cp:contentType/>
  <cp:contentStatus/>
</cp:coreProperties>
</file>