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05" windowWidth="14805" windowHeight="8010" activeTab="1"/>
  </bookViews>
  <sheets>
    <sheet name="Форма2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Диаграмма1" sheetId="17" r:id="rId17"/>
    <sheet name="Диаграмма2" sheetId="18" r:id="rId18"/>
  </sheets>
  <definedNames>
    <definedName name="_xlfn.IFERROR" hidden="1">#NAME?</definedName>
    <definedName name="_xlfn.SUMIFS" hidden="1">#NAME?</definedName>
    <definedName name="_xlnm.Print_Titles" localSheetId="1">'1'!$14:$14</definedName>
    <definedName name="_xlnm.Print_Titles" localSheetId="10">'10'!$14:$14</definedName>
    <definedName name="_xlnm.Print_Titles" localSheetId="11">'11'!$14:$14</definedName>
    <definedName name="_xlnm.Print_Titles" localSheetId="12">'12'!$14:$14</definedName>
    <definedName name="_xlnm.Print_Titles" localSheetId="13">'13'!$14:$14</definedName>
    <definedName name="_xlnm.Print_Titles" localSheetId="14">'14'!$14:$14</definedName>
    <definedName name="_xlnm.Print_Titles" localSheetId="15">'15'!$14:$14</definedName>
    <definedName name="_xlnm.Print_Titles" localSheetId="2">'2'!$14:$14</definedName>
    <definedName name="_xlnm.Print_Titles" localSheetId="3">'3'!$14:$14</definedName>
    <definedName name="_xlnm.Print_Titles" localSheetId="4">'4'!$14:$14</definedName>
    <definedName name="_xlnm.Print_Titles" localSheetId="5">'5'!$14:$14</definedName>
    <definedName name="_xlnm.Print_Titles" localSheetId="6">'6'!$14:$14</definedName>
    <definedName name="_xlnm.Print_Titles" localSheetId="7">'7'!$14:$14</definedName>
    <definedName name="_xlnm.Print_Titles" localSheetId="8">'8'!$14:$14</definedName>
    <definedName name="_xlnm.Print_Titles" localSheetId="9">'9'!$14:$14</definedName>
    <definedName name="_xlnm.Print_Area" localSheetId="1">'1'!$A$1:$O$58</definedName>
    <definedName name="_xlnm.Print_Area" localSheetId="10">'10'!$A$1:$O$58</definedName>
    <definedName name="_xlnm.Print_Area" localSheetId="11">'11'!$A$1:$O$58</definedName>
    <definedName name="_xlnm.Print_Area" localSheetId="12">'12'!$A$1:$O$58</definedName>
    <definedName name="_xlnm.Print_Area" localSheetId="13">'13'!$A$1:$O$58</definedName>
    <definedName name="_xlnm.Print_Area" localSheetId="14">'14'!$A$1:$O$58</definedName>
    <definedName name="_xlnm.Print_Area" localSheetId="15">'15'!$A$1:$O$58</definedName>
    <definedName name="_xlnm.Print_Area" localSheetId="2">'2'!$A$1:$O$58</definedName>
    <definedName name="_xlnm.Print_Area" localSheetId="3">'3'!$A$1:$O$58</definedName>
    <definedName name="_xlnm.Print_Area" localSheetId="4">'4'!$A$1:$O$58</definedName>
    <definedName name="_xlnm.Print_Area" localSheetId="5">'5'!$A$1:$O$58</definedName>
    <definedName name="_xlnm.Print_Area" localSheetId="6">'6'!$A$1:$O$58</definedName>
    <definedName name="_xlnm.Print_Area" localSheetId="7">'7'!$A$1:$O$58</definedName>
    <definedName name="_xlnm.Print_Area" localSheetId="8">'8'!$A$1:$O$58</definedName>
    <definedName name="_xlnm.Print_Area" localSheetId="9">'9'!$A$1:$O$58</definedName>
    <definedName name="_xlnm.Print_Area" localSheetId="0">'Форма2'!$B$1:$AC$27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D11" authorId="0">
      <text>
        <r>
          <rPr>
            <sz val="10"/>
            <rFont val="Tahoma"/>
            <family val="2"/>
          </rPr>
          <t xml:space="preserve">Ниже в таблице выберите тип класса:
</t>
        </r>
        <r>
          <rPr>
            <b/>
            <sz val="10"/>
            <rFont val="Tahoma"/>
            <family val="2"/>
          </rPr>
          <t>общ</t>
        </r>
        <r>
          <rPr>
            <sz val="10"/>
            <rFont val="Tahoma"/>
            <family val="2"/>
          </rPr>
          <t xml:space="preserve"> - общеобразовательный класс
</t>
        </r>
        <r>
          <rPr>
            <b/>
            <sz val="10"/>
            <rFont val="Tahoma"/>
            <family val="2"/>
          </rPr>
          <t>про</t>
        </r>
        <r>
          <rPr>
            <sz val="10"/>
            <rFont val="Tahoma"/>
            <family val="2"/>
          </rPr>
          <t xml:space="preserve"> - профильный по предмету данной КДР;</t>
        </r>
        <r>
          <rPr>
            <b/>
            <sz val="10"/>
            <rFont val="Tahoma"/>
            <family val="2"/>
          </rPr>
          <t xml:space="preserve">
лиц</t>
        </r>
        <r>
          <rPr>
            <sz val="10"/>
            <rFont val="Tahoma"/>
            <family val="2"/>
          </rPr>
          <t xml:space="preserve"> - лицейский класс;</t>
        </r>
        <r>
          <rPr>
            <b/>
            <sz val="10"/>
            <rFont val="Tahoma"/>
            <family val="2"/>
          </rPr>
          <t xml:space="preserve">
лицпро</t>
        </r>
        <r>
          <rPr>
            <sz val="10"/>
            <rFont val="Tahoma"/>
            <family val="2"/>
          </rPr>
          <t xml:space="preserve"> - лицейский класс с профилем по предмету КДР;</t>
        </r>
        <r>
          <rPr>
            <b/>
            <sz val="10"/>
            <rFont val="Tahoma"/>
            <family val="2"/>
          </rPr>
          <t xml:space="preserve">
гим</t>
        </r>
        <r>
          <rPr>
            <sz val="10"/>
            <rFont val="Tahoma"/>
            <family val="2"/>
          </rPr>
          <t xml:space="preserve"> - гимназический класс;</t>
        </r>
        <r>
          <rPr>
            <b/>
            <sz val="10"/>
            <rFont val="Tahoma"/>
            <family val="2"/>
          </rPr>
          <t xml:space="preserve">
гимпро</t>
        </r>
        <r>
          <rPr>
            <sz val="10"/>
            <rFont val="Tahoma"/>
            <family val="2"/>
          </rPr>
          <t xml:space="preserve"> - гимназический класс с профилем по предмету КДР
</t>
        </r>
        <r>
          <rPr>
            <b/>
            <sz val="10"/>
            <rFont val="Tahoma"/>
            <family val="2"/>
          </rPr>
          <t>веч</t>
        </r>
        <r>
          <rPr>
            <sz val="10"/>
            <rFont val="Tahoma"/>
            <family val="2"/>
          </rPr>
          <t xml:space="preserve"> - вечерний класс </t>
        </r>
      </text>
    </comment>
  </commentList>
</comments>
</file>

<file path=xl/comments10.xml><?xml version="1.0" encoding="utf-8"?>
<comments xmlns="http://schemas.openxmlformats.org/spreadsheetml/2006/main">
  <authors>
    <author>Автор</author>
  </authors>
  <commentList>
    <comment ref="K1" authorId="0">
      <text>
        <r>
          <rPr>
            <sz val="9"/>
            <rFont val="Tahoma"/>
            <family val="2"/>
          </rPr>
          <t>укажите класс с литерой (если есть), например, 8а</t>
        </r>
      </text>
    </comment>
    <comment ref="M1" authorId="0">
      <text>
        <r>
          <rPr>
            <sz val="9"/>
            <rFont val="Tahoma"/>
            <family val="2"/>
          </rPr>
          <t>укажите наименование образовательной организации, например, СОШ №3</t>
        </r>
      </text>
    </comment>
  </commentList>
</comments>
</file>

<file path=xl/comments11.xml><?xml version="1.0" encoding="utf-8"?>
<comments xmlns="http://schemas.openxmlformats.org/spreadsheetml/2006/main">
  <authors>
    <author>Автор</author>
  </authors>
  <commentList>
    <comment ref="K1" authorId="0">
      <text>
        <r>
          <rPr>
            <sz val="9"/>
            <rFont val="Tahoma"/>
            <family val="2"/>
          </rPr>
          <t>укажите класс с литерой (если есть), например, 8а</t>
        </r>
      </text>
    </comment>
    <comment ref="M1" authorId="0">
      <text>
        <r>
          <rPr>
            <sz val="9"/>
            <rFont val="Tahoma"/>
            <family val="2"/>
          </rPr>
          <t>укажите наименование образовательной организации, например, СОШ №3</t>
        </r>
      </text>
    </comment>
  </commentList>
</comments>
</file>

<file path=xl/comments12.xml><?xml version="1.0" encoding="utf-8"?>
<comments xmlns="http://schemas.openxmlformats.org/spreadsheetml/2006/main">
  <authors>
    <author>Автор</author>
  </authors>
  <commentList>
    <comment ref="K1" authorId="0">
      <text>
        <r>
          <rPr>
            <sz val="9"/>
            <rFont val="Tahoma"/>
            <family val="2"/>
          </rPr>
          <t>укажите класс с литерой (если есть), например, 8а</t>
        </r>
      </text>
    </comment>
    <comment ref="M1" authorId="0">
      <text>
        <r>
          <rPr>
            <sz val="9"/>
            <rFont val="Tahoma"/>
            <family val="2"/>
          </rPr>
          <t>укажите наименование образовательной организации, например, СОШ №3</t>
        </r>
      </text>
    </comment>
  </commentList>
</comments>
</file>

<file path=xl/comments13.xml><?xml version="1.0" encoding="utf-8"?>
<comments xmlns="http://schemas.openxmlformats.org/spreadsheetml/2006/main">
  <authors>
    <author>Автор</author>
  </authors>
  <commentList>
    <comment ref="K1" authorId="0">
      <text>
        <r>
          <rPr>
            <sz val="9"/>
            <rFont val="Tahoma"/>
            <family val="2"/>
          </rPr>
          <t>укажите класс с литерой (если есть), например, 8а</t>
        </r>
      </text>
    </comment>
    <comment ref="M1" authorId="0">
      <text>
        <r>
          <rPr>
            <sz val="9"/>
            <rFont val="Tahoma"/>
            <family val="2"/>
          </rPr>
          <t>укажите наименование образовательной организации, например, СОШ №3</t>
        </r>
      </text>
    </comment>
  </commentList>
</comments>
</file>

<file path=xl/comments14.xml><?xml version="1.0" encoding="utf-8"?>
<comments xmlns="http://schemas.openxmlformats.org/spreadsheetml/2006/main">
  <authors>
    <author>Автор</author>
  </authors>
  <commentList>
    <comment ref="K1" authorId="0">
      <text>
        <r>
          <rPr>
            <sz val="9"/>
            <rFont val="Tahoma"/>
            <family val="2"/>
          </rPr>
          <t>укажите класс с литерой (если есть), например, 8а</t>
        </r>
      </text>
    </comment>
    <comment ref="M1" authorId="0">
      <text>
        <r>
          <rPr>
            <sz val="9"/>
            <rFont val="Tahoma"/>
            <family val="2"/>
          </rPr>
          <t>укажите наименование образовательной организации, например, СОШ №3</t>
        </r>
      </text>
    </comment>
  </commentList>
</comments>
</file>

<file path=xl/comments15.xml><?xml version="1.0" encoding="utf-8"?>
<comments xmlns="http://schemas.openxmlformats.org/spreadsheetml/2006/main">
  <authors>
    <author>Автор</author>
  </authors>
  <commentList>
    <comment ref="K1" authorId="0">
      <text>
        <r>
          <rPr>
            <sz val="9"/>
            <rFont val="Tahoma"/>
            <family val="2"/>
          </rPr>
          <t>укажите класс с литерой (если есть), например, 8а</t>
        </r>
      </text>
    </comment>
    <comment ref="M1" authorId="0">
      <text>
        <r>
          <rPr>
            <sz val="9"/>
            <rFont val="Tahoma"/>
            <family val="2"/>
          </rPr>
          <t>укажите наименование образовательной организации, например, СОШ №3</t>
        </r>
      </text>
    </comment>
  </commentList>
</comments>
</file>

<file path=xl/comments16.xml><?xml version="1.0" encoding="utf-8"?>
<comments xmlns="http://schemas.openxmlformats.org/spreadsheetml/2006/main">
  <authors>
    <author>Автор</author>
  </authors>
  <commentList>
    <comment ref="K1" authorId="0">
      <text>
        <r>
          <rPr>
            <sz val="9"/>
            <rFont val="Tahoma"/>
            <family val="2"/>
          </rPr>
          <t>укажите класс с литерой (если есть), например, 8а</t>
        </r>
      </text>
    </comment>
    <comment ref="M1" authorId="0">
      <text>
        <r>
          <rPr>
            <sz val="9"/>
            <rFont val="Tahoma"/>
            <family val="2"/>
          </rPr>
          <t>укажите наименование образовательной организации, например, СОШ №3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M1" authorId="0">
      <text>
        <r>
          <rPr>
            <sz val="9"/>
            <rFont val="Tahoma"/>
            <family val="2"/>
          </rPr>
          <t>укажите наименование образовательной организации, например, СОШ №3</t>
        </r>
      </text>
    </comment>
    <comment ref="K1" authorId="0">
      <text>
        <r>
          <rPr>
            <sz val="9"/>
            <rFont val="Tahoma"/>
            <family val="2"/>
          </rPr>
          <t>укажите класс с литерой (если есть), например, 8а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K1" authorId="0">
      <text>
        <r>
          <rPr>
            <sz val="9"/>
            <rFont val="Tahoma"/>
            <family val="2"/>
          </rPr>
          <t>укажите класс с литерой (если есть), например, 8а</t>
        </r>
      </text>
    </comment>
    <comment ref="M1" authorId="0">
      <text>
        <r>
          <rPr>
            <sz val="9"/>
            <rFont val="Tahoma"/>
            <family val="2"/>
          </rPr>
          <t>укажите наименование образовательной организации, например, СОШ №3</t>
        </r>
      </text>
    </comment>
  </commentList>
</comments>
</file>

<file path=xl/comments4.xml><?xml version="1.0" encoding="utf-8"?>
<comments xmlns="http://schemas.openxmlformats.org/spreadsheetml/2006/main">
  <authors>
    <author>Автор</author>
  </authors>
  <commentList>
    <comment ref="K1" authorId="0">
      <text>
        <r>
          <rPr>
            <sz val="9"/>
            <rFont val="Tahoma"/>
            <family val="2"/>
          </rPr>
          <t>укажите класс с литерой (если есть), например, 8а</t>
        </r>
      </text>
    </comment>
    <comment ref="M1" authorId="0">
      <text>
        <r>
          <rPr>
            <sz val="9"/>
            <rFont val="Tahoma"/>
            <family val="2"/>
          </rPr>
          <t>укажите наименование образовательной организации, например, СОШ №3</t>
        </r>
      </text>
    </comment>
  </commentList>
</comments>
</file>

<file path=xl/comments5.xml><?xml version="1.0" encoding="utf-8"?>
<comments xmlns="http://schemas.openxmlformats.org/spreadsheetml/2006/main">
  <authors>
    <author>Автор</author>
  </authors>
  <commentList>
    <comment ref="K1" authorId="0">
      <text>
        <r>
          <rPr>
            <sz val="9"/>
            <rFont val="Tahoma"/>
            <family val="2"/>
          </rPr>
          <t>укажите класс с литерой (если есть), например, 8а</t>
        </r>
      </text>
    </comment>
    <comment ref="M1" authorId="0">
      <text>
        <r>
          <rPr>
            <sz val="9"/>
            <rFont val="Tahoma"/>
            <family val="2"/>
          </rPr>
          <t>укажите наименование образовательной организации, например, СОШ №3</t>
        </r>
      </text>
    </comment>
  </commentList>
</comments>
</file>

<file path=xl/comments6.xml><?xml version="1.0" encoding="utf-8"?>
<comments xmlns="http://schemas.openxmlformats.org/spreadsheetml/2006/main">
  <authors>
    <author>Автор</author>
  </authors>
  <commentList>
    <comment ref="K1" authorId="0">
      <text>
        <r>
          <rPr>
            <sz val="9"/>
            <rFont val="Tahoma"/>
            <family val="2"/>
          </rPr>
          <t>укажите класс с литерой (если есть), например, 8а</t>
        </r>
      </text>
    </comment>
    <comment ref="M1" authorId="0">
      <text>
        <r>
          <rPr>
            <sz val="9"/>
            <rFont val="Tahoma"/>
            <family val="2"/>
          </rPr>
          <t>укажите наименование образовательной организации, например, СОШ №3</t>
        </r>
      </text>
    </comment>
  </commentList>
</comments>
</file>

<file path=xl/comments7.xml><?xml version="1.0" encoding="utf-8"?>
<comments xmlns="http://schemas.openxmlformats.org/spreadsheetml/2006/main">
  <authors>
    <author>Автор</author>
  </authors>
  <commentList>
    <comment ref="K1" authorId="0">
      <text>
        <r>
          <rPr>
            <sz val="9"/>
            <rFont val="Tahoma"/>
            <family val="2"/>
          </rPr>
          <t>укажите класс с литерой (если есть), например, 8а</t>
        </r>
      </text>
    </comment>
    <comment ref="M1" authorId="0">
      <text>
        <r>
          <rPr>
            <sz val="9"/>
            <rFont val="Tahoma"/>
            <family val="2"/>
          </rPr>
          <t>укажите наименование образовательной организации, например, СОШ №3</t>
        </r>
      </text>
    </comment>
  </commentList>
</comments>
</file>

<file path=xl/comments8.xml><?xml version="1.0" encoding="utf-8"?>
<comments xmlns="http://schemas.openxmlformats.org/spreadsheetml/2006/main">
  <authors>
    <author>Автор</author>
  </authors>
  <commentList>
    <comment ref="K1" authorId="0">
      <text>
        <r>
          <rPr>
            <sz val="9"/>
            <rFont val="Tahoma"/>
            <family val="2"/>
          </rPr>
          <t>укажите класс с литерой (если есть), например, 8а</t>
        </r>
      </text>
    </comment>
    <comment ref="M1" authorId="0">
      <text>
        <r>
          <rPr>
            <sz val="9"/>
            <rFont val="Tahoma"/>
            <family val="2"/>
          </rPr>
          <t>укажите наименование образовательной организации, например, СОШ №3</t>
        </r>
      </text>
    </comment>
  </commentList>
</comments>
</file>

<file path=xl/comments9.xml><?xml version="1.0" encoding="utf-8"?>
<comments xmlns="http://schemas.openxmlformats.org/spreadsheetml/2006/main">
  <authors>
    <author>Автор</author>
  </authors>
  <commentList>
    <comment ref="K1" authorId="0">
      <text>
        <r>
          <rPr>
            <sz val="9"/>
            <rFont val="Tahoma"/>
            <family val="2"/>
          </rPr>
          <t>укажите класс с литерой (если есть), например, 8а</t>
        </r>
      </text>
    </comment>
    <comment ref="M1" authorId="0">
      <text>
        <r>
          <rPr>
            <sz val="9"/>
            <rFont val="Tahoma"/>
            <family val="2"/>
          </rPr>
          <t>укажите наименование образовательной организации, например, СОШ №3</t>
        </r>
      </text>
    </comment>
  </commentList>
</comments>
</file>

<file path=xl/sharedStrings.xml><?xml version="1.0" encoding="utf-8"?>
<sst xmlns="http://schemas.openxmlformats.org/spreadsheetml/2006/main" count="774" uniqueCount="160">
  <si>
    <t>Форма № 1</t>
  </si>
  <si>
    <t>№</t>
  </si>
  <si>
    <t>Фамилия, Имя</t>
  </si>
  <si>
    <t>Вариант</t>
  </si>
  <si>
    <t>Баллы</t>
  </si>
  <si>
    <t>Дата  проведения</t>
  </si>
  <si>
    <t xml:space="preserve">Кол-во 
пис-х в
классе </t>
  </si>
  <si>
    <t xml:space="preserve">Кол-во
обуч-ся в
классе </t>
  </si>
  <si>
    <t>Тип класса</t>
  </si>
  <si>
    <t>Класс с литерой</t>
  </si>
  <si>
    <t>Выбрал предмет (да/нет)</t>
  </si>
  <si>
    <t>Заполните баллы каждого учащегося. Незаполненные ячейки считаются как 0 б.</t>
  </si>
  <si>
    <t>Ячейки выделенные таким фоном заполняются автоматически</t>
  </si>
  <si>
    <t>Максимальные баллы за задание</t>
  </si>
  <si>
    <t>Минимальный балл</t>
  </si>
  <si>
    <t>Обязательно укажите вариант работы (только число без дополнительных символов)!</t>
  </si>
  <si>
    <t xml:space="preserve"> классе  </t>
  </si>
  <si>
    <t>Скрытый столбец</t>
  </si>
  <si>
    <t>Форма № 2 ( Все классы )</t>
  </si>
  <si>
    <t>ФИО ответственного в ОО</t>
  </si>
  <si>
    <t>г.Анапа</t>
  </si>
  <si>
    <t>ВЫБЕРИТЕ РАЙОН</t>
  </si>
  <si>
    <t>Переименуйте этот файл так, как указано в следующей строке:</t>
  </si>
  <si>
    <t>г.Армавир</t>
  </si>
  <si>
    <t>общ</t>
  </si>
  <si>
    <t>№  телефона</t>
  </si>
  <si>
    <t>Белореченский р-н</t>
  </si>
  <si>
    <t>Итоги:</t>
  </si>
  <si>
    <t>Кол-во
обуч-ся в ОО</t>
  </si>
  <si>
    <t>Кол-во
выбр-х в
ОО</t>
  </si>
  <si>
    <t>Кол-во
пис-х в
ОО</t>
  </si>
  <si>
    <t>Процент обучающихся получивших баллы в ОО</t>
  </si>
  <si>
    <t>г.Геленджик</t>
  </si>
  <si>
    <t>г.Горячий Ключ</t>
  </si>
  <si>
    <t>Количество обучающихся получивших баллы в ОО</t>
  </si>
  <si>
    <t>г.Краснодар</t>
  </si>
  <si>
    <t>Лабинский р-н</t>
  </si>
  <si>
    <t>Набранный балл (по столбцам)</t>
  </si>
  <si>
    <t>г.Новороссийск</t>
  </si>
  <si>
    <r>
      <t xml:space="preserve">Кол-во
</t>
    </r>
    <r>
      <rPr>
        <b/>
        <sz val="9"/>
        <rFont val="Arial"/>
        <family val="2"/>
      </rPr>
      <t>выбр-х</t>
    </r>
    <r>
      <rPr>
        <b/>
        <sz val="6"/>
        <rFont val="Arial"/>
        <family val="2"/>
      </rPr>
      <t xml:space="preserve"> </t>
    </r>
    <r>
      <rPr>
        <b/>
        <sz val="9"/>
        <rFont val="Arial"/>
        <family val="2"/>
      </rPr>
      <t>в</t>
    </r>
    <r>
      <rPr>
        <b/>
        <sz val="10"/>
        <rFont val="Arial"/>
        <family val="2"/>
      </rPr>
      <t xml:space="preserve">
классе </t>
    </r>
  </si>
  <si>
    <r>
      <rPr>
        <b/>
        <u val="single"/>
        <sz val="10"/>
        <rFont val="Arial"/>
        <family val="2"/>
      </rPr>
      <t xml:space="preserve">Количество обучающихся </t>
    </r>
    <r>
      <rPr>
        <b/>
        <sz val="10"/>
        <rFont val="Arial"/>
        <family val="2"/>
      </rPr>
      <t>получивших баллы в классе</t>
    </r>
  </si>
  <si>
    <t>г.Сочи</t>
  </si>
  <si>
    <t>Абинский р-н</t>
  </si>
  <si>
    <t>Апшеронский р-н</t>
  </si>
  <si>
    <t>О</t>
  </si>
  <si>
    <t>Белоглинский р-н</t>
  </si>
  <si>
    <t>П</t>
  </si>
  <si>
    <t>Брюховецкий р-н</t>
  </si>
  <si>
    <t>Л</t>
  </si>
  <si>
    <t>Выселковский р-н</t>
  </si>
  <si>
    <t>ЛП</t>
  </si>
  <si>
    <t>Гулькевичский р-н</t>
  </si>
  <si>
    <t>Г</t>
  </si>
  <si>
    <t>Динской р-н</t>
  </si>
  <si>
    <t>ГП</t>
  </si>
  <si>
    <t>Ейский р-н</t>
  </si>
  <si>
    <t>в</t>
  </si>
  <si>
    <t>Кавказский р-н</t>
  </si>
  <si>
    <t>Калининский р-н</t>
  </si>
  <si>
    <t>Каневской р-н</t>
  </si>
  <si>
    <t>Кореновский р-н</t>
  </si>
  <si>
    <t>Красноармейский р-н</t>
  </si>
  <si>
    <t>Крымский р-н</t>
  </si>
  <si>
    <t>Крыловский р-н</t>
  </si>
  <si>
    <t>Курганинский р-н</t>
  </si>
  <si>
    <t>Кущевский р-н</t>
  </si>
  <si>
    <t>Ленинградский р-н</t>
  </si>
  <si>
    <t>Мостовский р-н</t>
  </si>
  <si>
    <t>Новокубанский р-н</t>
  </si>
  <si>
    <t>Новопокровский р-н</t>
  </si>
  <si>
    <t>Отрадненский р-н</t>
  </si>
  <si>
    <t>Павловский р-н</t>
  </si>
  <si>
    <t>Северский р-н</t>
  </si>
  <si>
    <t>Славянский р-н</t>
  </si>
  <si>
    <t>Староминский р-н</t>
  </si>
  <si>
    <t>Тбилисский р-н</t>
  </si>
  <si>
    <t>Темрюкский р-н</t>
  </si>
  <si>
    <t>Тимашевский р-н</t>
  </si>
  <si>
    <t>Тихорецкий р-н</t>
  </si>
  <si>
    <t>Туапсинский р-н</t>
  </si>
  <si>
    <t>Усть-Лабинский р-н</t>
  </si>
  <si>
    <t>Успенский р-н</t>
  </si>
  <si>
    <t>Щербиновский р-н</t>
  </si>
  <si>
    <t>В столбце "Ошибки" должно быть "нет"</t>
  </si>
  <si>
    <t>Заполните поля, выделенные красным фоном.</t>
  </si>
  <si>
    <t>Остальные данные заполнятся автоматически информацией с листов 1-15</t>
  </si>
  <si>
    <t>Кол. ошибок в ОО (должно быть 0)</t>
  </si>
  <si>
    <t>Кол. ошибок</t>
  </si>
  <si>
    <t>нет</t>
  </si>
  <si>
    <t>не указан вариант, но заполнены баллы</t>
  </si>
  <si>
    <t>Описание</t>
  </si>
  <si>
    <t>есть балл выше максимального</t>
  </si>
  <si>
    <t>Индикатор ошибки (1 - ошибка есть)</t>
  </si>
  <si>
    <t>Ошибки</t>
  </si>
  <si>
    <t>Вид ошибки</t>
  </si>
  <si>
    <t>Название файла</t>
  </si>
  <si>
    <t>Параллель (число)</t>
  </si>
  <si>
    <t>Краткое название работы</t>
  </si>
  <si>
    <t>Дата</t>
  </si>
  <si>
    <t>Оценка</t>
  </si>
  <si>
    <t>"5"</t>
  </si>
  <si>
    <t>"4"</t>
  </si>
  <si>
    <t>"3"</t>
  </si>
  <si>
    <t>"2"</t>
  </si>
  <si>
    <r>
      <rPr>
        <b/>
        <u val="single"/>
        <sz val="10"/>
        <rFont val="Arial"/>
        <family val="2"/>
      </rPr>
      <t>количество</t>
    </r>
    <r>
      <rPr>
        <b/>
        <sz val="10"/>
        <rFont val="Arial"/>
        <family val="2"/>
      </rPr>
      <t xml:space="preserve"> полученных оценок в классах</t>
    </r>
  </si>
  <si>
    <t>количество полученных оценок в ОО</t>
  </si>
  <si>
    <t>процент полученных оценок в ОО</t>
  </si>
  <si>
    <t>процент оценок в ОО
  (где менее 6 классов)</t>
  </si>
  <si>
    <t>Ф.И.О.  учителя</t>
  </si>
  <si>
    <t>про</t>
  </si>
  <si>
    <t>лиц</t>
  </si>
  <si>
    <t>лицпро</t>
  </si>
  <si>
    <t>гим</t>
  </si>
  <si>
    <t>гимпро</t>
  </si>
  <si>
    <t>веч</t>
  </si>
  <si>
    <t>выбран предмет, но не указан вариант</t>
  </si>
  <si>
    <t>Средние баллы за задание</t>
  </si>
  <si>
    <t>% успешности (от макс.балла)</t>
  </si>
  <si>
    <t>№ задания</t>
  </si>
  <si>
    <t>Приморско-Ахтарский р-н</t>
  </si>
  <si>
    <t>РУС</t>
  </si>
  <si>
    <t>Среднеквадратический балл</t>
  </si>
  <si>
    <r>
      <t>х</t>
    </r>
    <r>
      <rPr>
        <b/>
        <vertAlign val="subscript"/>
        <sz val="12"/>
        <rFont val="Arial Cyr"/>
        <family val="0"/>
      </rPr>
      <t>ср</t>
    </r>
  </si>
  <si>
    <r>
      <t>(х</t>
    </r>
    <r>
      <rPr>
        <b/>
        <vertAlign val="superscript"/>
        <sz val="12"/>
        <rFont val="Arial Cyr"/>
        <family val="0"/>
      </rPr>
      <t>2</t>
    </r>
    <r>
      <rPr>
        <b/>
        <sz val="12"/>
        <rFont val="Arial Cyr"/>
        <family val="0"/>
      </rPr>
      <t>)</t>
    </r>
    <r>
      <rPr>
        <b/>
        <vertAlign val="subscript"/>
        <sz val="12"/>
        <rFont val="Arial Cyr"/>
        <family val="0"/>
      </rPr>
      <t>ср</t>
    </r>
  </si>
  <si>
    <t>Средний балл класса</t>
  </si>
  <si>
    <t>Средний балл ОО</t>
  </si>
  <si>
    <t>Среднеквадратический балл ОО</t>
  </si>
  <si>
    <t>Результаты проведения краевой диагностической работы по русскому языку в  </t>
  </si>
  <si>
    <t>Название ОО</t>
  </si>
  <si>
    <t>левый конец</t>
  </si>
  <si>
    <t>правый конец</t>
  </si>
  <si>
    <t>Доверительный интервал для ОО</t>
  </si>
  <si>
    <t>1 Орф</t>
  </si>
  <si>
    <t>1 Пун</t>
  </si>
  <si>
    <t>1 Орф
1 б</t>
  </si>
  <si>
    <t>1 Пун
1 б</t>
  </si>
  <si>
    <t>Анализ результатов КДР по русскому языку (23.01.2019) обучающихся 8 классов</t>
  </si>
  <si>
    <t>23012019</t>
  </si>
  <si>
    <t>23 января 2019 г.</t>
  </si>
  <si>
    <t>ОО (заполняется автоматически, при необходимости исправляется E4)</t>
  </si>
  <si>
    <t>МБОУ СОШ № 7</t>
  </si>
  <si>
    <t>Волкова К.Ю.</t>
  </si>
  <si>
    <t>СОШ №7</t>
  </si>
  <si>
    <t>Лукаш Н.Н.</t>
  </si>
  <si>
    <t>Волкова Елена</t>
  </si>
  <si>
    <t>Мизгулин Дмитрий</t>
  </si>
  <si>
    <t>Иценко Полина</t>
  </si>
  <si>
    <t>Кузнецов Владимир</t>
  </si>
  <si>
    <t>Махниборода Ксения</t>
  </si>
  <si>
    <t>Рец Анастасия</t>
  </si>
  <si>
    <t>Гречановский Тимофей</t>
  </si>
  <si>
    <t>Лукаш Максим</t>
  </si>
  <si>
    <t>Резинкина Евгения</t>
  </si>
  <si>
    <t>Тютюник Людмила</t>
  </si>
  <si>
    <t>Перепелица Максим</t>
  </si>
  <si>
    <t>Кащенко Владислав</t>
  </si>
  <si>
    <t>Данильченко Владислав</t>
  </si>
  <si>
    <t>Саенко Владислав</t>
  </si>
  <si>
    <t>Комиссаров Владимир</t>
  </si>
  <si>
    <t>Тоцкая Анна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</si>
</sst>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b/>
      <u val="single"/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1"/>
      <name val="Arial"/>
      <family val="2"/>
    </font>
    <font>
      <b/>
      <sz val="10"/>
      <name val="Arial Cyr"/>
      <family val="0"/>
    </font>
    <font>
      <b/>
      <sz val="12"/>
      <name val="Arial Cyr"/>
      <family val="0"/>
    </font>
    <font>
      <b/>
      <vertAlign val="subscript"/>
      <sz val="12"/>
      <name val="Arial Cyr"/>
      <family val="0"/>
    </font>
    <font>
      <b/>
      <vertAlign val="superscript"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indexed="8"/>
      <name val="Times New Roman"/>
      <family val="1"/>
    </font>
    <font>
      <sz val="3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"/>
      <color indexed="8"/>
      <name val="Times New Roman"/>
      <family val="1"/>
    </font>
    <font>
      <sz val="2"/>
      <color indexed="8"/>
      <name val="Times New Roman"/>
      <family val="1"/>
    </font>
    <font>
      <sz val="12"/>
      <color indexed="8"/>
      <name val="Arial"/>
      <family val="2"/>
    </font>
    <font>
      <sz val="16"/>
      <color indexed="8"/>
      <name val="Arial"/>
      <family val="2"/>
    </font>
    <font>
      <b/>
      <sz val="10"/>
      <color indexed="9"/>
      <name val="Arial"/>
      <family val="2"/>
    </font>
    <font>
      <sz val="11"/>
      <color indexed="9"/>
      <name val="Arial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1"/>
      <color theme="1"/>
      <name val="Times New Roman"/>
      <family val="1"/>
    </font>
    <font>
      <sz val="3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1"/>
      <color theme="1"/>
      <name val="Times New Roman"/>
      <family val="1"/>
    </font>
    <font>
      <sz val="2"/>
      <color theme="1"/>
      <name val="Times New Roman"/>
      <family val="1"/>
    </font>
    <font>
      <sz val="12"/>
      <color theme="1"/>
      <name val="Arial"/>
      <family val="2"/>
    </font>
    <font>
      <sz val="16"/>
      <color theme="1"/>
      <name val="Arial"/>
      <family val="2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sz val="8"/>
      <color theme="1"/>
      <name val="Times New Roman"/>
      <family val="1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medium"/>
      <bottom/>
    </border>
    <border>
      <left style="thin"/>
      <right/>
      <top style="medium"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thin"/>
      <bottom/>
    </border>
    <border>
      <left style="medium"/>
      <right style="thin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/>
      <top style="medium"/>
      <bottom/>
    </border>
    <border>
      <left/>
      <right/>
      <top style="thin"/>
      <bottom style="thin"/>
    </border>
    <border>
      <left style="thin"/>
      <right style="medium"/>
      <top style="medium"/>
      <bottom style="thin"/>
    </border>
    <border>
      <left/>
      <right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/>
      <top/>
      <bottom style="medium"/>
    </border>
    <border>
      <left style="thin"/>
      <right style="thin"/>
      <top style="medium"/>
      <bottom/>
    </border>
    <border>
      <left/>
      <right style="medium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245">
    <xf numFmtId="0" fontId="0" fillId="0" borderId="0" xfId="0" applyFont="1" applyAlignment="1">
      <alignment/>
    </xf>
    <xf numFmtId="0" fontId="68" fillId="0" borderId="0" xfId="0" applyFont="1" applyAlignment="1" applyProtection="1">
      <alignment/>
      <protection hidden="1"/>
    </xf>
    <xf numFmtId="0" fontId="68" fillId="0" borderId="10" xfId="0" applyFont="1" applyFill="1" applyBorder="1" applyAlignment="1" applyProtection="1">
      <alignment horizontal="center" vertical="center"/>
      <protection hidden="1"/>
    </xf>
    <xf numFmtId="1" fontId="9" fillId="0" borderId="10" xfId="0" applyNumberFormat="1" applyFont="1" applyFill="1" applyBorder="1" applyAlignment="1" applyProtection="1">
      <alignment horizontal="center" vertical="center"/>
      <protection hidden="1"/>
    </xf>
    <xf numFmtId="172" fontId="9" fillId="0" borderId="10" xfId="0" applyNumberFormat="1" applyFont="1" applyFill="1" applyBorder="1" applyAlignment="1" applyProtection="1">
      <alignment horizontal="center" vertical="center"/>
      <protection hidden="1"/>
    </xf>
    <xf numFmtId="0" fontId="68" fillId="0" borderId="0" xfId="0" applyFont="1" applyFill="1" applyAlignment="1" applyProtection="1">
      <alignment/>
      <protection hidden="1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6" fillId="0" borderId="12" xfId="0" applyFont="1" applyFill="1" applyBorder="1" applyAlignment="1" applyProtection="1">
      <alignment horizontal="center" vertical="center" wrapText="1"/>
      <protection hidden="1"/>
    </xf>
    <xf numFmtId="0" fontId="6" fillId="0" borderId="13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0" fontId="0" fillId="0" borderId="15" xfId="0" applyBorder="1" applyAlignment="1" applyProtection="1">
      <alignment horizontal="right"/>
      <protection hidden="1"/>
    </xf>
    <xf numFmtId="0" fontId="69" fillId="0" borderId="0" xfId="0" applyFont="1" applyAlignment="1" applyProtection="1">
      <alignment horizontal="left" vertical="center" indent="2"/>
      <protection hidden="1"/>
    </xf>
    <xf numFmtId="0" fontId="0" fillId="0" borderId="15" xfId="0" applyBorder="1" applyAlignment="1" applyProtection="1">
      <alignment/>
      <protection hidden="1"/>
    </xf>
    <xf numFmtId="0" fontId="70" fillId="0" borderId="0" xfId="0" applyFont="1" applyAlignment="1" applyProtection="1">
      <alignment horizontal="left" vertical="center" indent="2"/>
      <protection hidden="1"/>
    </xf>
    <xf numFmtId="0" fontId="0" fillId="0" borderId="15" xfId="0" applyBorder="1" applyAlignment="1" applyProtection="1">
      <alignment horizontal="center" vertical="center"/>
      <protection hidden="1"/>
    </xf>
    <xf numFmtId="0" fontId="0" fillId="18" borderId="0" xfId="0" applyFill="1" applyAlignment="1" applyProtection="1">
      <alignment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71" fillId="18" borderId="16" xfId="0" applyFont="1" applyFill="1" applyBorder="1" applyAlignment="1" applyProtection="1">
      <alignment horizontal="center" vertical="center" wrapText="1"/>
      <protection hidden="1"/>
    </xf>
    <xf numFmtId="0" fontId="71" fillId="18" borderId="17" xfId="0" applyFont="1" applyFill="1" applyBorder="1" applyAlignment="1" applyProtection="1">
      <alignment horizontal="center" vertical="center" wrapText="1"/>
      <protection hidden="1"/>
    </xf>
    <xf numFmtId="0" fontId="71" fillId="18" borderId="18" xfId="0" applyFont="1" applyFill="1" applyBorder="1" applyAlignment="1" applyProtection="1">
      <alignment horizontal="center" vertical="center" wrapText="1"/>
      <protection hidden="1"/>
    </xf>
    <xf numFmtId="0" fontId="0" fillId="0" borderId="19" xfId="0" applyBorder="1" applyAlignment="1" applyProtection="1">
      <alignment horizontal="center" vertical="center" wrapText="1"/>
      <protection hidden="1"/>
    </xf>
    <xf numFmtId="0" fontId="72" fillId="18" borderId="20" xfId="0" applyFont="1" applyFill="1" applyBorder="1" applyAlignment="1" applyProtection="1">
      <alignment horizontal="center" vertical="center" wrapText="1"/>
      <protection hidden="1"/>
    </xf>
    <xf numFmtId="0" fontId="72" fillId="18" borderId="21" xfId="0" applyFont="1" applyFill="1" applyBorder="1" applyAlignment="1" applyProtection="1">
      <alignment horizontal="center" vertical="center" wrapText="1"/>
      <protection hidden="1"/>
    </xf>
    <xf numFmtId="0" fontId="0" fillId="18" borderId="22" xfId="0" applyFill="1" applyBorder="1" applyAlignment="1" applyProtection="1">
      <alignment horizontal="center" vertical="center" wrapText="1"/>
      <protection hidden="1"/>
    </xf>
    <xf numFmtId="0" fontId="0" fillId="0" borderId="23" xfId="0" applyBorder="1" applyAlignment="1" applyProtection="1">
      <alignment horizontal="center" vertical="center"/>
      <protection hidden="1"/>
    </xf>
    <xf numFmtId="0" fontId="72" fillId="18" borderId="24" xfId="0" applyFont="1" applyFill="1" applyBorder="1" applyAlignment="1" applyProtection="1">
      <alignment horizontal="center" vertical="center" wrapText="1"/>
      <protection hidden="1"/>
    </xf>
    <xf numFmtId="0" fontId="72" fillId="18" borderId="25" xfId="0" applyFont="1" applyFill="1" applyBorder="1" applyAlignment="1" applyProtection="1">
      <alignment horizontal="center" vertical="center" wrapText="1"/>
      <protection hidden="1"/>
    </xf>
    <xf numFmtId="0" fontId="0" fillId="18" borderId="26" xfId="0" applyFill="1" applyBorder="1" applyAlignment="1" applyProtection="1">
      <alignment horizontal="center" vertical="center" wrapText="1"/>
      <protection hidden="1"/>
    </xf>
    <xf numFmtId="0" fontId="0" fillId="0" borderId="27" xfId="0" applyBorder="1" applyAlignment="1" applyProtection="1">
      <alignment horizontal="center" vertical="center"/>
      <protection hidden="1"/>
    </xf>
    <xf numFmtId="0" fontId="72" fillId="18" borderId="28" xfId="0" applyFont="1" applyFill="1" applyBorder="1" applyAlignment="1" applyProtection="1">
      <alignment horizontal="center" vertical="center" wrapText="1"/>
      <protection hidden="1"/>
    </xf>
    <xf numFmtId="0" fontId="72" fillId="18" borderId="29" xfId="0" applyFont="1" applyFill="1" applyBorder="1" applyAlignment="1" applyProtection="1">
      <alignment horizontal="center" vertical="center" wrapText="1"/>
      <protection hidden="1"/>
    </xf>
    <xf numFmtId="0" fontId="0" fillId="18" borderId="30" xfId="0" applyFill="1" applyBorder="1" applyAlignment="1" applyProtection="1">
      <alignment horizontal="center" vertical="center" wrapText="1"/>
      <protection hidden="1"/>
    </xf>
    <xf numFmtId="0" fontId="0" fillId="0" borderId="31" xfId="0" applyBorder="1" applyAlignment="1" applyProtection="1">
      <alignment horizontal="center" vertical="center"/>
      <protection hidden="1"/>
    </xf>
    <xf numFmtId="0" fontId="72" fillId="18" borderId="32" xfId="0" applyFont="1" applyFill="1" applyBorder="1" applyAlignment="1" applyProtection="1">
      <alignment horizontal="center" vertical="center" wrapText="1"/>
      <protection hidden="1"/>
    </xf>
    <xf numFmtId="0" fontId="72" fillId="18" borderId="33" xfId="0" applyFont="1" applyFill="1" applyBorder="1" applyAlignment="1" applyProtection="1">
      <alignment horizontal="center" vertical="center" wrapText="1"/>
      <protection hidden="1"/>
    </xf>
    <xf numFmtId="0" fontId="72" fillId="18" borderId="34" xfId="0" applyFont="1" applyFill="1" applyBorder="1" applyAlignment="1" applyProtection="1">
      <alignment horizontal="center" vertical="center" wrapText="1"/>
      <protection hidden="1"/>
    </xf>
    <xf numFmtId="0" fontId="72" fillId="18" borderId="35" xfId="0" applyFont="1" applyFill="1" applyBorder="1" applyAlignment="1" applyProtection="1">
      <alignment horizontal="center" vertical="center" wrapText="1"/>
      <protection hidden="1"/>
    </xf>
    <xf numFmtId="0" fontId="73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/>
      <protection hidden="1" locked="0"/>
    </xf>
    <xf numFmtId="0" fontId="74" fillId="0" borderId="0" xfId="0" applyFont="1" applyAlignment="1" applyProtection="1">
      <alignment horizontal="left" vertical="center" indent="2"/>
      <protection hidden="1" locked="0"/>
    </xf>
    <xf numFmtId="0" fontId="69" fillId="0" borderId="0" xfId="0" applyFont="1" applyAlignment="1" applyProtection="1">
      <alignment horizontal="right" vertical="center"/>
      <protection hidden="1" locked="0"/>
    </xf>
    <xf numFmtId="0" fontId="0" fillId="0" borderId="14" xfId="0" applyBorder="1" applyAlignment="1" applyProtection="1">
      <alignment/>
      <protection hidden="1" locked="0"/>
    </xf>
    <xf numFmtId="0" fontId="69" fillId="0" borderId="0" xfId="0" applyFont="1" applyAlignment="1" applyProtection="1">
      <alignment horizontal="right" vertical="center" indent="2"/>
      <protection hidden="1" locked="0"/>
    </xf>
    <xf numFmtId="49" fontId="68" fillId="0" borderId="0" xfId="0" applyNumberFormat="1" applyFont="1" applyAlignment="1" applyProtection="1">
      <alignment/>
      <protection hidden="1"/>
    </xf>
    <xf numFmtId="0" fontId="75" fillId="0" borderId="0" xfId="0" applyFont="1" applyAlignment="1" applyProtection="1">
      <alignment/>
      <protection hidden="1"/>
    </xf>
    <xf numFmtId="0" fontId="68" fillId="0" borderId="0" xfId="0" applyNumberFormat="1" applyFont="1" applyAlignment="1" applyProtection="1">
      <alignment/>
      <protection hidden="1"/>
    </xf>
    <xf numFmtId="49" fontId="68" fillId="0" borderId="0" xfId="0" applyNumberFormat="1" applyFont="1" applyFill="1" applyAlignment="1" applyProtection="1">
      <alignment/>
      <protection hidden="1"/>
    </xf>
    <xf numFmtId="0" fontId="68" fillId="33" borderId="23" xfId="0" applyFont="1" applyFill="1" applyBorder="1" applyAlignment="1" applyProtection="1">
      <alignment horizontal="center" vertical="center"/>
      <protection hidden="1"/>
    </xf>
    <xf numFmtId="0" fontId="68" fillId="33" borderId="27" xfId="0" applyFont="1" applyFill="1" applyBorder="1" applyAlignment="1" applyProtection="1">
      <alignment horizontal="center" vertical="center"/>
      <protection hidden="1"/>
    </xf>
    <xf numFmtId="0" fontId="68" fillId="33" borderId="36" xfId="0" applyFont="1" applyFill="1" applyBorder="1" applyAlignment="1" applyProtection="1">
      <alignment horizontal="center" vertical="center"/>
      <protection hidden="1"/>
    </xf>
    <xf numFmtId="0" fontId="68" fillId="33" borderId="31" xfId="0" applyFont="1" applyFill="1" applyBorder="1" applyAlignment="1" applyProtection="1">
      <alignment horizontal="center" vertical="center"/>
      <protection hidden="1"/>
    </xf>
    <xf numFmtId="0" fontId="76" fillId="0" borderId="0" xfId="0" applyFont="1" applyAlignment="1" applyProtection="1">
      <alignment/>
      <protection hidden="1"/>
    </xf>
    <xf numFmtId="172" fontId="68" fillId="0" borderId="10" xfId="0" applyNumberFormat="1" applyFont="1" applyFill="1" applyBorder="1" applyAlignment="1" applyProtection="1">
      <alignment horizontal="center" vertical="center"/>
      <protection hidden="1"/>
    </xf>
    <xf numFmtId="0" fontId="6" fillId="0" borderId="37" xfId="0" applyFont="1" applyFill="1" applyBorder="1" applyAlignment="1" applyProtection="1">
      <alignment horizontal="center" vertical="center" wrapText="1"/>
      <protection hidden="1"/>
    </xf>
    <xf numFmtId="0" fontId="69" fillId="0" borderId="0" xfId="0" applyFont="1" applyAlignment="1" applyProtection="1">
      <alignment vertical="center"/>
      <protection hidden="1" locked="0"/>
    </xf>
    <xf numFmtId="0" fontId="71" fillId="0" borderId="38" xfId="0" applyFont="1" applyBorder="1" applyAlignment="1" applyProtection="1">
      <alignment horizontal="center" vertical="center" wrapText="1"/>
      <protection hidden="1"/>
    </xf>
    <xf numFmtId="0" fontId="71" fillId="34" borderId="39" xfId="0" applyFont="1" applyFill="1" applyBorder="1" applyAlignment="1" applyProtection="1">
      <alignment horizontal="center" vertical="center" wrapText="1"/>
      <protection hidden="1"/>
    </xf>
    <xf numFmtId="0" fontId="71" fillId="0" borderId="39" xfId="0" applyFont="1" applyBorder="1" applyAlignment="1" applyProtection="1">
      <alignment horizontal="center" vertical="center" wrapText="1"/>
      <protection hidden="1"/>
    </xf>
    <xf numFmtId="0" fontId="71" fillId="0" borderId="40" xfId="0" applyFont="1" applyBorder="1" applyAlignment="1" applyProtection="1">
      <alignment horizontal="center" vertical="center" wrapText="1"/>
      <protection hidden="1"/>
    </xf>
    <xf numFmtId="0" fontId="71" fillId="34" borderId="38" xfId="0" applyFont="1" applyFill="1" applyBorder="1" applyAlignment="1" applyProtection="1">
      <alignment horizontal="center" vertical="center" wrapText="1"/>
      <protection hidden="1"/>
    </xf>
    <xf numFmtId="0" fontId="59" fillId="0" borderId="15" xfId="0" applyFont="1" applyBorder="1" applyAlignment="1" applyProtection="1">
      <alignment horizontal="center" vertical="center"/>
      <protection hidden="1"/>
    </xf>
    <xf numFmtId="2" fontId="0" fillId="0" borderId="15" xfId="0" applyNumberFormat="1" applyFont="1" applyBorder="1" applyAlignment="1" applyProtection="1">
      <alignment horizontal="center" vertical="center"/>
      <protection hidden="1"/>
    </xf>
    <xf numFmtId="9" fontId="59" fillId="0" borderId="15" xfId="55" applyFont="1" applyBorder="1" applyAlignment="1" applyProtection="1">
      <alignment horizontal="center" vertical="center"/>
      <protection hidden="1"/>
    </xf>
    <xf numFmtId="0" fontId="0" fillId="0" borderId="41" xfId="0" applyBorder="1" applyAlignment="1" applyProtection="1">
      <alignment/>
      <protection hidden="1"/>
    </xf>
    <xf numFmtId="0" fontId="0" fillId="0" borderId="41" xfId="0" applyBorder="1" applyAlignment="1" applyProtection="1">
      <alignment horizontal="right"/>
      <protection hidden="1"/>
    </xf>
    <xf numFmtId="0" fontId="72" fillId="0" borderId="18" xfId="0" applyFont="1" applyBorder="1" applyAlignment="1" applyProtection="1">
      <alignment horizontal="center" vertical="center" wrapText="1"/>
      <protection hidden="1"/>
    </xf>
    <xf numFmtId="0" fontId="71" fillId="0" borderId="37" xfId="0" applyFont="1" applyBorder="1" applyAlignment="1" applyProtection="1">
      <alignment horizontal="center" vertical="center" wrapText="1"/>
      <protection hidden="1"/>
    </xf>
    <xf numFmtId="0" fontId="71" fillId="0" borderId="12" xfId="0" applyFont="1" applyBorder="1" applyAlignment="1" applyProtection="1">
      <alignment horizontal="center" vertical="center" wrapText="1"/>
      <protection hidden="1"/>
    </xf>
    <xf numFmtId="0" fontId="71" fillId="0" borderId="13" xfId="0" applyFont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right"/>
      <protection hidden="1"/>
    </xf>
    <xf numFmtId="0" fontId="77" fillId="0" borderId="39" xfId="0" applyFont="1" applyFill="1" applyBorder="1" applyAlignment="1" applyProtection="1">
      <alignment vertical="center"/>
      <protection hidden="1"/>
    </xf>
    <xf numFmtId="0" fontId="77" fillId="0" borderId="39" xfId="0" applyFont="1" applyFill="1" applyBorder="1" applyAlignment="1" applyProtection="1">
      <alignment horizontal="center" vertical="center"/>
      <protection hidden="1"/>
    </xf>
    <xf numFmtId="0" fontId="78" fillId="0" borderId="39" xfId="0" applyFont="1" applyFill="1" applyBorder="1" applyAlignment="1" applyProtection="1">
      <alignment vertical="center"/>
      <protection hidden="1"/>
    </xf>
    <xf numFmtId="0" fontId="78" fillId="0" borderId="39" xfId="0" applyFont="1" applyFill="1" applyBorder="1" applyAlignment="1" applyProtection="1">
      <alignment horizontal="right" vertical="center"/>
      <protection hidden="1"/>
    </xf>
    <xf numFmtId="0" fontId="77" fillId="0" borderId="39" xfId="0" applyFont="1" applyFill="1" applyBorder="1" applyAlignment="1" applyProtection="1">
      <alignment horizontal="center" vertical="center" wrapText="1"/>
      <protection hidden="1"/>
    </xf>
    <xf numFmtId="0" fontId="68" fillId="0" borderId="15" xfId="0" applyFont="1" applyBorder="1" applyAlignment="1" applyProtection="1">
      <alignment horizontal="left" vertical="center"/>
      <protection hidden="1"/>
    </xf>
    <xf numFmtId="0" fontId="68" fillId="0" borderId="15" xfId="0" applyFont="1" applyFill="1" applyBorder="1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right"/>
      <protection hidden="1" locked="0"/>
    </xf>
    <xf numFmtId="0" fontId="9" fillId="0" borderId="39" xfId="0" applyFont="1" applyFill="1" applyBorder="1" applyAlignment="1" applyProtection="1">
      <alignment horizontal="center" vertical="center"/>
      <protection hidden="1"/>
    </xf>
    <xf numFmtId="0" fontId="72" fillId="0" borderId="22" xfId="0" applyFont="1" applyBorder="1" applyAlignment="1" applyProtection="1">
      <alignment horizontal="center" vertical="center" wrapText="1"/>
      <protection locked="0"/>
    </xf>
    <xf numFmtId="0" fontId="72" fillId="0" borderId="42" xfId="0" applyFont="1" applyBorder="1" applyAlignment="1" applyProtection="1">
      <alignment vertical="center" wrapText="1"/>
      <protection locked="0"/>
    </xf>
    <xf numFmtId="0" fontId="72" fillId="0" borderId="43" xfId="0" applyFont="1" applyBorder="1" applyAlignment="1" applyProtection="1">
      <alignment vertical="center" wrapText="1"/>
      <protection locked="0"/>
    </xf>
    <xf numFmtId="0" fontId="72" fillId="0" borderId="21" xfId="0" applyFont="1" applyBorder="1" applyAlignment="1" applyProtection="1">
      <alignment horizontal="center" vertical="center" wrapText="1"/>
      <protection locked="0"/>
    </xf>
    <xf numFmtId="0" fontId="79" fillId="0" borderId="42" xfId="0" applyFont="1" applyBorder="1" applyAlignment="1" applyProtection="1">
      <alignment horizontal="center" vertical="center" wrapText="1"/>
      <protection locked="0"/>
    </xf>
    <xf numFmtId="0" fontId="79" fillId="34" borderId="43" xfId="0" applyFont="1" applyFill="1" applyBorder="1" applyAlignment="1" applyProtection="1">
      <alignment horizontal="center" vertical="center" wrapText="1"/>
      <protection locked="0"/>
    </xf>
    <xf numFmtId="0" fontId="79" fillId="0" borderId="43" xfId="0" applyFont="1" applyBorder="1" applyAlignment="1" applyProtection="1">
      <alignment horizontal="center" vertical="center" wrapText="1"/>
      <protection locked="0"/>
    </xf>
    <xf numFmtId="0" fontId="79" fillId="0" borderId="21" xfId="0" applyFont="1" applyBorder="1" applyAlignment="1" applyProtection="1">
      <alignment horizontal="center" vertical="center" wrapText="1"/>
      <protection locked="0"/>
    </xf>
    <xf numFmtId="0" fontId="79" fillId="34" borderId="42" xfId="0" applyFont="1" applyFill="1" applyBorder="1" applyAlignment="1" applyProtection="1">
      <alignment horizontal="center" vertical="center" wrapText="1"/>
      <protection locked="0"/>
    </xf>
    <xf numFmtId="0" fontId="72" fillId="0" borderId="26" xfId="0" applyFont="1" applyBorder="1" applyAlignment="1" applyProtection="1">
      <alignment horizontal="center" vertical="center" wrapText="1"/>
      <protection locked="0"/>
    </xf>
    <xf numFmtId="0" fontId="72" fillId="0" borderId="44" xfId="0" applyFont="1" applyBorder="1" applyAlignment="1" applyProtection="1">
      <alignment vertical="center" wrapText="1"/>
      <protection locked="0"/>
    </xf>
    <xf numFmtId="0" fontId="72" fillId="0" borderId="15" xfId="0" applyFont="1" applyBorder="1" applyAlignment="1" applyProtection="1">
      <alignment vertical="center" wrapText="1"/>
      <protection locked="0"/>
    </xf>
    <xf numFmtId="0" fontId="72" fillId="0" borderId="25" xfId="0" applyFont="1" applyBorder="1" applyAlignment="1" applyProtection="1">
      <alignment horizontal="center" vertical="center" wrapText="1"/>
      <protection locked="0"/>
    </xf>
    <xf numFmtId="0" fontId="79" fillId="0" borderId="44" xfId="0" applyFont="1" applyBorder="1" applyAlignment="1" applyProtection="1">
      <alignment horizontal="center" vertical="center" wrapText="1"/>
      <protection locked="0"/>
    </xf>
    <xf numFmtId="0" fontId="79" fillId="34" borderId="15" xfId="0" applyFont="1" applyFill="1" applyBorder="1" applyAlignment="1" applyProtection="1">
      <alignment horizontal="center" vertical="center" wrapText="1"/>
      <protection locked="0"/>
    </xf>
    <xf numFmtId="0" fontId="79" fillId="0" borderId="15" xfId="0" applyFont="1" applyBorder="1" applyAlignment="1" applyProtection="1">
      <alignment horizontal="center" vertical="center" wrapText="1"/>
      <protection locked="0"/>
    </xf>
    <xf numFmtId="0" fontId="79" fillId="0" borderId="25" xfId="0" applyFont="1" applyBorder="1" applyAlignment="1" applyProtection="1">
      <alignment horizontal="center" vertical="center" wrapText="1"/>
      <protection locked="0"/>
    </xf>
    <xf numFmtId="0" fontId="79" fillId="34" borderId="44" xfId="0" applyFont="1" applyFill="1" applyBorder="1" applyAlignment="1" applyProtection="1">
      <alignment horizontal="center" vertical="center" wrapText="1"/>
      <protection locked="0"/>
    </xf>
    <xf numFmtId="0" fontId="72" fillId="0" borderId="30" xfId="0" applyFont="1" applyBorder="1" applyAlignment="1" applyProtection="1">
      <alignment horizontal="center" vertical="center" wrapText="1"/>
      <protection locked="0"/>
    </xf>
    <xf numFmtId="0" fontId="72" fillId="0" borderId="45" xfId="0" applyFont="1" applyBorder="1" applyAlignment="1" applyProtection="1">
      <alignment vertical="center" wrapText="1"/>
      <protection locked="0"/>
    </xf>
    <xf numFmtId="0" fontId="72" fillId="0" borderId="46" xfId="0" applyFont="1" applyBorder="1" applyAlignment="1" applyProtection="1">
      <alignment vertical="center" wrapText="1"/>
      <protection locked="0"/>
    </xf>
    <xf numFmtId="0" fontId="72" fillId="0" borderId="29" xfId="0" applyFont="1" applyBorder="1" applyAlignment="1" applyProtection="1">
      <alignment horizontal="center" vertical="center" wrapText="1"/>
      <protection locked="0"/>
    </xf>
    <xf numFmtId="0" fontId="79" fillId="0" borderId="45" xfId="0" applyFont="1" applyBorder="1" applyAlignment="1" applyProtection="1">
      <alignment horizontal="center" vertical="center" wrapText="1"/>
      <protection locked="0"/>
    </xf>
    <xf numFmtId="0" fontId="79" fillId="34" borderId="46" xfId="0" applyFont="1" applyFill="1" applyBorder="1" applyAlignment="1" applyProtection="1">
      <alignment horizontal="center" vertical="center" wrapText="1"/>
      <protection locked="0"/>
    </xf>
    <xf numFmtId="0" fontId="79" fillId="0" borderId="46" xfId="0" applyFont="1" applyBorder="1" applyAlignment="1" applyProtection="1">
      <alignment horizontal="center" vertical="center" wrapText="1"/>
      <protection locked="0"/>
    </xf>
    <xf numFmtId="0" fontId="79" fillId="0" borderId="29" xfId="0" applyFont="1" applyBorder="1" applyAlignment="1" applyProtection="1">
      <alignment horizontal="center" vertical="center" wrapText="1"/>
      <protection locked="0"/>
    </xf>
    <xf numFmtId="0" fontId="79" fillId="34" borderId="45" xfId="0" applyFont="1" applyFill="1" applyBorder="1" applyAlignment="1" applyProtection="1">
      <alignment horizontal="center" vertical="center" wrapText="1"/>
      <protection locked="0"/>
    </xf>
    <xf numFmtId="0" fontId="72" fillId="0" borderId="47" xfId="0" applyFont="1" applyBorder="1" applyAlignment="1" applyProtection="1">
      <alignment horizontal="center" vertical="center" wrapText="1"/>
      <protection locked="0"/>
    </xf>
    <xf numFmtId="0" fontId="72" fillId="0" borderId="48" xfId="0" applyFont="1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77" fillId="0" borderId="49" xfId="0" applyFont="1" applyFill="1" applyBorder="1" applyAlignment="1" applyProtection="1">
      <alignment vertical="center"/>
      <protection hidden="1"/>
    </xf>
    <xf numFmtId="0" fontId="77" fillId="0" borderId="40" xfId="0" applyFont="1" applyFill="1" applyBorder="1" applyAlignment="1" applyProtection="1">
      <alignment horizontal="center" vertical="center"/>
      <protection hidden="1"/>
    </xf>
    <xf numFmtId="0" fontId="78" fillId="0" borderId="49" xfId="0" applyFont="1" applyFill="1" applyBorder="1" applyAlignment="1" applyProtection="1">
      <alignment vertical="center"/>
      <protection hidden="1"/>
    </xf>
    <xf numFmtId="0" fontId="78" fillId="0" borderId="40" xfId="0" applyFont="1" applyFill="1" applyBorder="1" applyAlignment="1" applyProtection="1">
      <alignment horizontal="right" vertical="center"/>
      <protection hidden="1"/>
    </xf>
    <xf numFmtId="0" fontId="77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39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80" fillId="0" borderId="37" xfId="0" applyFont="1" applyFill="1" applyBorder="1" applyAlignment="1" applyProtection="1">
      <alignment horizontal="center" vertical="center" wrapText="1"/>
      <protection hidden="1"/>
    </xf>
    <xf numFmtId="0" fontId="80" fillId="0" borderId="12" xfId="0" applyFont="1" applyFill="1" applyBorder="1" applyAlignment="1" applyProtection="1">
      <alignment horizontal="center" vertical="center" wrapText="1"/>
      <protection hidden="1"/>
    </xf>
    <xf numFmtId="0" fontId="15" fillId="0" borderId="39" xfId="0" applyFont="1" applyFill="1" applyBorder="1" applyAlignment="1" applyProtection="1">
      <alignment horizontal="center"/>
      <protection hidden="1"/>
    </xf>
    <xf numFmtId="0" fontId="15" fillId="0" borderId="0" xfId="0" applyFont="1" applyFill="1" applyBorder="1" applyAlignment="1" applyProtection="1">
      <alignment horizontal="center"/>
      <protection hidden="1"/>
    </xf>
    <xf numFmtId="0" fontId="6" fillId="0" borderId="50" xfId="0" applyFont="1" applyFill="1" applyBorder="1" applyAlignment="1" applyProtection="1">
      <alignment horizontal="center" vertical="center" wrapText="1"/>
      <protection hidden="1"/>
    </xf>
    <xf numFmtId="0" fontId="9" fillId="0" borderId="51" xfId="0" applyFont="1" applyFill="1" applyBorder="1" applyAlignment="1" applyProtection="1">
      <alignment horizontal="center" vertical="center" wrapText="1"/>
      <protection hidden="1"/>
    </xf>
    <xf numFmtId="0" fontId="16" fillId="0" borderId="37" xfId="0" applyFont="1" applyFill="1" applyBorder="1" applyAlignment="1" applyProtection="1">
      <alignment horizontal="center" vertical="center" wrapText="1"/>
      <protection hidden="1"/>
    </xf>
    <xf numFmtId="0" fontId="16" fillId="0" borderId="13" xfId="0" applyFont="1" applyFill="1" applyBorder="1" applyAlignment="1" applyProtection="1">
      <alignment horizontal="center" vertical="center" wrapText="1"/>
      <protection hidden="1"/>
    </xf>
    <xf numFmtId="172" fontId="68" fillId="0" borderId="0" xfId="0" applyNumberFormat="1" applyFont="1" applyFill="1" applyBorder="1" applyAlignment="1" applyProtection="1">
      <alignment horizontal="center" vertical="center"/>
      <protection hidden="1"/>
    </xf>
    <xf numFmtId="2" fontId="0" fillId="0" borderId="10" xfId="0" applyNumberFormat="1" applyBorder="1" applyAlignment="1" applyProtection="1">
      <alignment horizontal="center" vertical="center"/>
      <protection hidden="1"/>
    </xf>
    <xf numFmtId="2" fontId="0" fillId="0" borderId="10" xfId="0" applyNumberFormat="1" applyFill="1" applyBorder="1" applyAlignment="1" applyProtection="1">
      <alignment horizontal="center" vertical="center"/>
      <protection hidden="1"/>
    </xf>
    <xf numFmtId="0" fontId="68" fillId="0" borderId="0" xfId="0" applyNumberFormat="1" applyFont="1" applyFill="1" applyAlignment="1" applyProtection="1">
      <alignment/>
      <protection hidden="1"/>
    </xf>
    <xf numFmtId="0" fontId="0" fillId="0" borderId="15" xfId="0" applyBorder="1" applyAlignment="1" applyProtection="1">
      <alignment horizontal="center" vertical="center"/>
      <protection hidden="1" locked="0"/>
    </xf>
    <xf numFmtId="0" fontId="68" fillId="33" borderId="23" xfId="0" applyFont="1" applyFill="1" applyBorder="1" applyAlignment="1" applyProtection="1">
      <alignment vertical="center"/>
      <protection/>
    </xf>
    <xf numFmtId="0" fontId="68" fillId="33" borderId="20" xfId="0" applyNumberFormat="1" applyFont="1" applyFill="1" applyBorder="1" applyAlignment="1" applyProtection="1">
      <alignment/>
      <protection/>
    </xf>
    <xf numFmtId="0" fontId="68" fillId="33" borderId="52" xfId="0" applyNumberFormat="1" applyFont="1" applyFill="1" applyBorder="1" applyAlignment="1" applyProtection="1">
      <alignment/>
      <protection/>
    </xf>
    <xf numFmtId="0" fontId="14" fillId="33" borderId="53" xfId="0" applyFont="1" applyFill="1" applyBorder="1" applyAlignment="1" applyProtection="1">
      <alignment wrapText="1"/>
      <protection/>
    </xf>
    <xf numFmtId="0" fontId="68" fillId="35" borderId="42" xfId="0" applyFont="1" applyFill="1" applyBorder="1" applyAlignment="1" applyProtection="1">
      <alignment horizontal="center" vertical="center"/>
      <protection/>
    </xf>
    <xf numFmtId="0" fontId="68" fillId="35" borderId="54" xfId="0" applyFont="1" applyFill="1" applyBorder="1" applyAlignment="1" applyProtection="1">
      <alignment horizontal="center" vertical="center"/>
      <protection/>
    </xf>
    <xf numFmtId="0" fontId="68" fillId="35" borderId="53" xfId="0" applyFont="1" applyFill="1" applyBorder="1" applyAlignment="1" applyProtection="1">
      <alignment horizontal="center" vertical="center"/>
      <protection/>
    </xf>
    <xf numFmtId="0" fontId="68" fillId="0" borderId="43" xfId="0" applyFont="1" applyFill="1" applyBorder="1" applyAlignment="1" applyProtection="1">
      <alignment horizontal="center" vertical="center"/>
      <protection/>
    </xf>
    <xf numFmtId="0" fontId="68" fillId="33" borderId="43" xfId="0" applyFont="1" applyFill="1" applyBorder="1" applyAlignment="1" applyProtection="1">
      <alignment horizontal="center" vertical="center"/>
      <protection/>
    </xf>
    <xf numFmtId="0" fontId="68" fillId="33" borderId="21" xfId="0" applyFont="1" applyFill="1" applyBorder="1" applyAlignment="1" applyProtection="1">
      <alignment horizontal="center" vertical="center"/>
      <protection/>
    </xf>
    <xf numFmtId="2" fontId="68" fillId="33" borderId="55" xfId="0" applyNumberFormat="1" applyFont="1" applyFill="1" applyBorder="1" applyAlignment="1" applyProtection="1">
      <alignment horizontal="center" vertical="center"/>
      <protection/>
    </xf>
    <xf numFmtId="2" fontId="68" fillId="33" borderId="56" xfId="0" applyNumberFormat="1" applyFont="1" applyFill="1" applyBorder="1" applyAlignment="1" applyProtection="1">
      <alignment horizontal="center" vertical="center"/>
      <protection/>
    </xf>
    <xf numFmtId="0" fontId="68" fillId="33" borderId="27" xfId="0" applyFont="1" applyFill="1" applyBorder="1" applyAlignment="1" applyProtection="1">
      <alignment vertical="center"/>
      <protection/>
    </xf>
    <xf numFmtId="0" fontId="68" fillId="33" borderId="24" xfId="0" applyNumberFormat="1" applyFont="1" applyFill="1" applyBorder="1" applyAlignment="1" applyProtection="1">
      <alignment/>
      <protection/>
    </xf>
    <xf numFmtId="0" fontId="14" fillId="33" borderId="57" xfId="0" applyFont="1" applyFill="1" applyBorder="1" applyAlignment="1" applyProtection="1">
      <alignment wrapText="1"/>
      <protection/>
    </xf>
    <xf numFmtId="0" fontId="68" fillId="35" borderId="44" xfId="0" applyFont="1" applyFill="1" applyBorder="1" applyAlignment="1" applyProtection="1">
      <alignment horizontal="center" vertical="center"/>
      <protection/>
    </xf>
    <xf numFmtId="0" fontId="68" fillId="35" borderId="52" xfId="0" applyFont="1" applyFill="1" applyBorder="1" applyAlignment="1" applyProtection="1">
      <alignment horizontal="center" vertical="center"/>
      <protection/>
    </xf>
    <xf numFmtId="0" fontId="68" fillId="35" borderId="57" xfId="0" applyFont="1" applyFill="1" applyBorder="1" applyAlignment="1" applyProtection="1">
      <alignment horizontal="center" vertical="center"/>
      <protection/>
    </xf>
    <xf numFmtId="0" fontId="68" fillId="0" borderId="15" xfId="0" applyFont="1" applyFill="1" applyBorder="1" applyAlignment="1" applyProtection="1">
      <alignment horizontal="center" vertical="center"/>
      <protection/>
    </xf>
    <xf numFmtId="0" fontId="68" fillId="33" borderId="15" xfId="0" applyFont="1" applyFill="1" applyBorder="1" applyAlignment="1" applyProtection="1">
      <alignment horizontal="center" vertical="center"/>
      <protection/>
    </xf>
    <xf numFmtId="0" fontId="68" fillId="33" borderId="25" xfId="0" applyFont="1" applyFill="1" applyBorder="1" applyAlignment="1" applyProtection="1">
      <alignment horizontal="center" vertical="center"/>
      <protection/>
    </xf>
    <xf numFmtId="2" fontId="68" fillId="33" borderId="44" xfId="0" applyNumberFormat="1" applyFont="1" applyFill="1" applyBorder="1" applyAlignment="1" applyProtection="1">
      <alignment horizontal="center" vertical="center"/>
      <protection/>
    </xf>
    <xf numFmtId="2" fontId="68" fillId="33" borderId="57" xfId="0" applyNumberFormat="1" applyFont="1" applyFill="1" applyBorder="1" applyAlignment="1" applyProtection="1">
      <alignment horizontal="center" vertical="center"/>
      <protection/>
    </xf>
    <xf numFmtId="0" fontId="68" fillId="33" borderId="31" xfId="0" applyFont="1" applyFill="1" applyBorder="1" applyAlignment="1" applyProtection="1">
      <alignment vertical="center"/>
      <protection/>
    </xf>
    <xf numFmtId="0" fontId="68" fillId="33" borderId="28" xfId="0" applyNumberFormat="1" applyFont="1" applyFill="1" applyBorder="1" applyAlignment="1" applyProtection="1">
      <alignment/>
      <protection/>
    </xf>
    <xf numFmtId="0" fontId="68" fillId="33" borderId="58" xfId="0" applyNumberFormat="1" applyFont="1" applyFill="1" applyBorder="1" applyAlignment="1" applyProtection="1">
      <alignment/>
      <protection/>
    </xf>
    <xf numFmtId="0" fontId="14" fillId="33" borderId="59" xfId="0" applyFont="1" applyFill="1" applyBorder="1" applyAlignment="1" applyProtection="1">
      <alignment wrapText="1"/>
      <protection/>
    </xf>
    <xf numFmtId="0" fontId="68" fillId="35" borderId="45" xfId="0" applyFont="1" applyFill="1" applyBorder="1" applyAlignment="1" applyProtection="1">
      <alignment horizontal="center" vertical="center"/>
      <protection/>
    </xf>
    <xf numFmtId="0" fontId="68" fillId="35" borderId="58" xfId="0" applyFont="1" applyFill="1" applyBorder="1" applyAlignment="1" applyProtection="1">
      <alignment horizontal="center" vertical="center"/>
      <protection/>
    </xf>
    <xf numFmtId="0" fontId="68" fillId="35" borderId="59" xfId="0" applyFont="1" applyFill="1" applyBorder="1" applyAlignment="1" applyProtection="1">
      <alignment horizontal="center" vertical="center"/>
      <protection/>
    </xf>
    <xf numFmtId="0" fontId="68" fillId="0" borderId="46" xfId="0" applyFont="1" applyFill="1" applyBorder="1" applyAlignment="1" applyProtection="1">
      <alignment horizontal="center" vertical="center"/>
      <protection/>
    </xf>
    <xf numFmtId="0" fontId="68" fillId="33" borderId="46" xfId="0" applyFont="1" applyFill="1" applyBorder="1" applyAlignment="1" applyProtection="1">
      <alignment horizontal="center" vertical="center"/>
      <protection/>
    </xf>
    <xf numFmtId="0" fontId="68" fillId="33" borderId="29" xfId="0" applyFont="1" applyFill="1" applyBorder="1" applyAlignment="1" applyProtection="1">
      <alignment horizontal="center" vertical="center"/>
      <protection/>
    </xf>
    <xf numFmtId="2" fontId="68" fillId="33" borderId="60" xfId="0" applyNumberFormat="1" applyFont="1" applyFill="1" applyBorder="1" applyAlignment="1" applyProtection="1">
      <alignment horizontal="center" vertical="center"/>
      <protection/>
    </xf>
    <xf numFmtId="2" fontId="68" fillId="33" borderId="61" xfId="0" applyNumberFormat="1" applyFont="1" applyFill="1" applyBorder="1" applyAlignment="1" applyProtection="1">
      <alignment horizontal="center" vertical="center"/>
      <protection/>
    </xf>
    <xf numFmtId="2" fontId="68" fillId="33" borderId="42" xfId="0" applyNumberFormat="1" applyFont="1" applyFill="1" applyBorder="1" applyAlignment="1" applyProtection="1">
      <alignment horizontal="center" vertical="center"/>
      <protection/>
    </xf>
    <xf numFmtId="2" fontId="68" fillId="33" borderId="53" xfId="0" applyNumberFormat="1" applyFont="1" applyFill="1" applyBorder="1" applyAlignment="1" applyProtection="1">
      <alignment horizontal="center" vertical="center"/>
      <protection/>
    </xf>
    <xf numFmtId="2" fontId="68" fillId="33" borderId="45" xfId="0" applyNumberFormat="1" applyFont="1" applyFill="1" applyBorder="1" applyAlignment="1" applyProtection="1">
      <alignment horizontal="center" vertical="center"/>
      <protection/>
    </xf>
    <xf numFmtId="2" fontId="68" fillId="33" borderId="59" xfId="0" applyNumberFormat="1" applyFont="1" applyFill="1" applyBorder="1" applyAlignment="1" applyProtection="1">
      <alignment horizontal="center" vertical="center"/>
      <protection/>
    </xf>
    <xf numFmtId="0" fontId="59" fillId="0" borderId="19" xfId="0" applyFont="1" applyBorder="1" applyAlignment="1" applyProtection="1">
      <alignment horizontal="center" vertical="center" wrapText="1"/>
      <protection hidden="1"/>
    </xf>
    <xf numFmtId="0" fontId="59" fillId="0" borderId="62" xfId="0" applyFont="1" applyBorder="1" applyAlignment="1" applyProtection="1">
      <alignment horizontal="center" vertical="center" wrapText="1"/>
      <protection hidden="1"/>
    </xf>
    <xf numFmtId="0" fontId="59" fillId="0" borderId="63" xfId="0" applyFont="1" applyBorder="1" applyAlignment="1" applyProtection="1">
      <alignment horizontal="center" vertical="center" wrapText="1"/>
      <protection hidden="1"/>
    </xf>
    <xf numFmtId="172" fontId="68" fillId="0" borderId="19" xfId="0" applyNumberFormat="1" applyFont="1" applyFill="1" applyBorder="1" applyAlignment="1" applyProtection="1">
      <alignment horizontal="center" vertical="center"/>
      <protection hidden="1"/>
    </xf>
    <xf numFmtId="172" fontId="68" fillId="0" borderId="62" xfId="0" applyNumberFormat="1" applyFont="1" applyFill="1" applyBorder="1" applyAlignment="1" applyProtection="1">
      <alignment horizontal="center" vertical="center"/>
      <protection hidden="1"/>
    </xf>
    <xf numFmtId="172" fontId="68" fillId="0" borderId="63" xfId="0" applyNumberFormat="1" applyFont="1" applyFill="1" applyBorder="1" applyAlignment="1" applyProtection="1">
      <alignment horizontal="center" vertical="center"/>
      <protection hidden="1"/>
    </xf>
    <xf numFmtId="0" fontId="3" fillId="36" borderId="18" xfId="0" applyFont="1" applyFill="1" applyBorder="1" applyAlignment="1" applyProtection="1">
      <alignment horizontal="center" vertical="center" wrapText="1"/>
      <protection hidden="1"/>
    </xf>
    <xf numFmtId="0" fontId="3" fillId="36" borderId="64" xfId="0" applyFont="1" applyFill="1" applyBorder="1" applyAlignment="1" applyProtection="1">
      <alignment horizontal="center" vertical="center" wrapText="1"/>
      <protection hidden="1"/>
    </xf>
    <xf numFmtId="0" fontId="3" fillId="36" borderId="65" xfId="0" applyFont="1" applyFill="1" applyBorder="1" applyAlignment="1" applyProtection="1">
      <alignment horizontal="center" vertical="center" wrapText="1"/>
      <protection hidden="1"/>
    </xf>
    <xf numFmtId="0" fontId="4" fillId="0" borderId="18" xfId="0" applyFont="1" applyFill="1" applyBorder="1" applyAlignment="1" applyProtection="1">
      <alignment horizontal="center" vertical="center" wrapText="1"/>
      <protection locked="0"/>
    </xf>
    <xf numFmtId="0" fontId="4" fillId="0" borderId="64" xfId="0" applyFont="1" applyFill="1" applyBorder="1" applyAlignment="1" applyProtection="1">
      <alignment horizontal="center" vertical="center" wrapText="1"/>
      <protection locked="0"/>
    </xf>
    <xf numFmtId="0" fontId="81" fillId="0" borderId="18" xfId="0" applyFont="1" applyFill="1" applyBorder="1" applyAlignment="1" applyProtection="1">
      <alignment horizontal="center" vertical="center"/>
      <protection hidden="1"/>
    </xf>
    <xf numFmtId="0" fontId="75" fillId="0" borderId="64" xfId="0" applyFont="1" applyFill="1" applyBorder="1" applyAlignment="1" applyProtection="1">
      <alignment horizontal="center" vertical="center"/>
      <protection hidden="1"/>
    </xf>
    <xf numFmtId="0" fontId="75" fillId="0" borderId="65" xfId="0" applyFont="1" applyFill="1" applyBorder="1" applyAlignment="1" applyProtection="1">
      <alignment horizontal="center" vertical="center"/>
      <protection hidden="1"/>
    </xf>
    <xf numFmtId="0" fontId="5" fillId="0" borderId="18" xfId="0" applyFont="1" applyFill="1" applyBorder="1" applyAlignment="1" applyProtection="1">
      <alignment horizontal="center" vertical="center" wrapText="1"/>
      <protection hidden="1"/>
    </xf>
    <xf numFmtId="0" fontId="5" fillId="0" borderId="64" xfId="0" applyFont="1" applyFill="1" applyBorder="1" applyAlignment="1" applyProtection="1">
      <alignment horizontal="center" vertical="center" wrapText="1"/>
      <protection hidden="1"/>
    </xf>
    <xf numFmtId="0" fontId="4" fillId="33" borderId="18" xfId="0" applyFont="1" applyFill="1" applyBorder="1" applyAlignment="1" applyProtection="1">
      <alignment horizontal="center" vertical="center" wrapText="1"/>
      <protection hidden="1" locked="0"/>
    </xf>
    <xf numFmtId="0" fontId="4" fillId="33" borderId="64" xfId="0" applyFont="1" applyFill="1" applyBorder="1" applyAlignment="1" applyProtection="1">
      <alignment horizontal="center" vertical="center" wrapText="1"/>
      <protection hidden="1" locked="0"/>
    </xf>
    <xf numFmtId="0" fontId="4" fillId="33" borderId="65" xfId="0" applyFont="1" applyFill="1" applyBorder="1" applyAlignment="1" applyProtection="1">
      <alignment horizontal="center" vertical="center" wrapText="1"/>
      <protection hidden="1" locked="0"/>
    </xf>
    <xf numFmtId="0" fontId="6" fillId="35" borderId="18" xfId="0" applyNumberFormat="1" applyFont="1" applyFill="1" applyBorder="1" applyAlignment="1" applyProtection="1">
      <alignment horizontal="center" vertical="center" wrapText="1"/>
      <protection hidden="1"/>
    </xf>
    <xf numFmtId="0" fontId="6" fillId="35" borderId="64" xfId="0" applyNumberFormat="1" applyFont="1" applyFill="1" applyBorder="1" applyAlignment="1" applyProtection="1">
      <alignment horizontal="center" vertical="center" wrapText="1"/>
      <protection hidden="1"/>
    </xf>
    <xf numFmtId="0" fontId="68" fillId="0" borderId="10" xfId="0" applyFont="1" applyFill="1" applyBorder="1" applyAlignment="1" applyProtection="1">
      <alignment horizontal="center" vertical="center"/>
      <protection hidden="1"/>
    </xf>
    <xf numFmtId="0" fontId="59" fillId="0" borderId="51" xfId="0" applyFont="1" applyBorder="1" applyAlignment="1">
      <alignment horizontal="center" vertical="center" wrapText="1"/>
    </xf>
    <xf numFmtId="0" fontId="59" fillId="0" borderId="66" xfId="0" applyFont="1" applyBorder="1" applyAlignment="1">
      <alignment horizontal="center" vertical="center" wrapText="1"/>
    </xf>
    <xf numFmtId="0" fontId="59" fillId="0" borderId="67" xfId="0" applyFont="1" applyBorder="1" applyAlignment="1">
      <alignment horizontal="center" vertical="center" wrapText="1"/>
    </xf>
    <xf numFmtId="0" fontId="59" fillId="0" borderId="68" xfId="0" applyFont="1" applyBorder="1" applyAlignment="1">
      <alignment horizontal="center" vertical="center" wrapText="1"/>
    </xf>
    <xf numFmtId="0" fontId="8" fillId="0" borderId="10" xfId="0" applyFont="1" applyFill="1" applyBorder="1" applyAlignment="1" applyProtection="1">
      <alignment horizontal="center" vertical="center" wrapText="1"/>
      <protection hidden="1"/>
    </xf>
    <xf numFmtId="0" fontId="9" fillId="0" borderId="10" xfId="0" applyFont="1" applyFill="1" applyBorder="1" applyAlignment="1" applyProtection="1">
      <alignment horizontal="center" vertical="center" wrapText="1"/>
      <protection hidden="1"/>
    </xf>
    <xf numFmtId="0" fontId="8" fillId="0" borderId="37" xfId="0" applyFont="1" applyFill="1" applyBorder="1" applyAlignment="1" applyProtection="1">
      <alignment horizontal="center" vertical="center" wrapText="1"/>
      <protection hidden="1"/>
    </xf>
    <xf numFmtId="0" fontId="9" fillId="0" borderId="37" xfId="0" applyFont="1" applyFill="1" applyBorder="1" applyAlignment="1" applyProtection="1">
      <alignment horizontal="center" vertical="center" wrapText="1"/>
      <protection hidden="1"/>
    </xf>
    <xf numFmtId="0" fontId="9" fillId="0" borderId="12" xfId="0" applyFont="1" applyFill="1" applyBorder="1" applyAlignment="1" applyProtection="1">
      <alignment horizontal="center" vertical="center" wrapText="1"/>
      <protection hidden="1"/>
    </xf>
    <xf numFmtId="0" fontId="9" fillId="0" borderId="13" xfId="0" applyFont="1" applyFill="1" applyBorder="1" applyAlignment="1" applyProtection="1">
      <alignment horizontal="center" vertical="center" wrapText="1"/>
      <protection hidden="1"/>
    </xf>
    <xf numFmtId="0" fontId="9" fillId="0" borderId="69" xfId="0" applyFont="1" applyFill="1" applyBorder="1" applyAlignment="1" applyProtection="1">
      <alignment horizontal="center" vertical="center" wrapText="1"/>
      <protection hidden="1"/>
    </xf>
    <xf numFmtId="0" fontId="9" fillId="0" borderId="70" xfId="0" applyFont="1" applyFill="1" applyBorder="1" applyAlignment="1" applyProtection="1">
      <alignment horizontal="center" vertical="center" wrapText="1"/>
      <protection hidden="1"/>
    </xf>
    <xf numFmtId="0" fontId="59" fillId="0" borderId="51" xfId="0" applyFont="1" applyBorder="1" applyAlignment="1" applyProtection="1">
      <alignment horizontal="center" vertical="center" wrapText="1"/>
      <protection hidden="1"/>
    </xf>
    <xf numFmtId="0" fontId="59" fillId="0" borderId="67" xfId="0" applyFont="1" applyBorder="1" applyAlignment="1" applyProtection="1">
      <alignment horizontal="center" vertical="center" wrapText="1"/>
      <protection hidden="1"/>
    </xf>
    <xf numFmtId="0" fontId="59" fillId="0" borderId="71" xfId="0" applyFont="1" applyBorder="1" applyAlignment="1" applyProtection="1">
      <alignment horizontal="center" vertical="center" wrapText="1"/>
      <protection hidden="1"/>
    </xf>
    <xf numFmtId="0" fontId="9" fillId="0" borderId="18" xfId="0" applyFont="1" applyFill="1" applyBorder="1" applyAlignment="1" applyProtection="1">
      <alignment horizontal="center" vertical="center" wrapText="1"/>
      <protection hidden="1"/>
    </xf>
    <xf numFmtId="0" fontId="9" fillId="0" borderId="64" xfId="0" applyFont="1" applyFill="1" applyBorder="1" applyAlignment="1" applyProtection="1">
      <alignment horizontal="center" vertical="center" wrapText="1"/>
      <protection hidden="1"/>
    </xf>
    <xf numFmtId="172" fontId="68" fillId="0" borderId="72" xfId="0" applyNumberFormat="1" applyFont="1" applyFill="1" applyBorder="1" applyAlignment="1" applyProtection="1">
      <alignment horizontal="center" vertical="center"/>
      <protection hidden="1"/>
    </xf>
    <xf numFmtId="172" fontId="68" fillId="0" borderId="39" xfId="0" applyNumberFormat="1" applyFont="1" applyFill="1" applyBorder="1" applyAlignment="1" applyProtection="1">
      <alignment horizontal="center" vertical="center"/>
      <protection hidden="1"/>
    </xf>
    <xf numFmtId="172" fontId="68" fillId="0" borderId="70" xfId="0" applyNumberFormat="1" applyFont="1" applyFill="1" applyBorder="1" applyAlignment="1" applyProtection="1">
      <alignment horizontal="center" vertical="center"/>
      <protection hidden="1"/>
    </xf>
    <xf numFmtId="0" fontId="9" fillId="0" borderId="19" xfId="0" applyFont="1" applyFill="1" applyBorder="1" applyAlignment="1" applyProtection="1">
      <alignment horizontal="center" vertical="center" wrapText="1"/>
      <protection hidden="1"/>
    </xf>
    <xf numFmtId="0" fontId="9" fillId="0" borderId="73" xfId="0" applyFont="1" applyFill="1" applyBorder="1" applyAlignment="1" applyProtection="1">
      <alignment horizontal="center" vertical="center" wrapText="1"/>
      <protection hidden="1"/>
    </xf>
    <xf numFmtId="0" fontId="9" fillId="0" borderId="62" xfId="0" applyFont="1" applyFill="1" applyBorder="1" applyAlignment="1" applyProtection="1">
      <alignment horizontal="center" vertical="center" wrapText="1"/>
      <protection hidden="1"/>
    </xf>
    <xf numFmtId="0" fontId="9" fillId="0" borderId="63" xfId="0" applyFont="1" applyFill="1" applyBorder="1" applyAlignment="1" applyProtection="1">
      <alignment horizontal="center" vertical="center" wrapText="1"/>
      <protection hidden="1"/>
    </xf>
    <xf numFmtId="172" fontId="68" fillId="0" borderId="74" xfId="0" applyNumberFormat="1" applyFont="1" applyFill="1" applyBorder="1" applyAlignment="1" applyProtection="1">
      <alignment horizontal="center" vertical="center"/>
      <protection hidden="1"/>
    </xf>
    <xf numFmtId="172" fontId="68" fillId="0" borderId="75" xfId="0" applyNumberFormat="1" applyFont="1" applyFill="1" applyBorder="1" applyAlignment="1" applyProtection="1">
      <alignment horizontal="center" vertical="center"/>
      <protection hidden="1"/>
    </xf>
    <xf numFmtId="172" fontId="68" fillId="0" borderId="76" xfId="0" applyNumberFormat="1" applyFont="1" applyFill="1" applyBorder="1" applyAlignment="1" applyProtection="1">
      <alignment horizontal="center" vertical="center"/>
      <protection hidden="1"/>
    </xf>
    <xf numFmtId="172" fontId="68" fillId="0" borderId="77" xfId="0" applyNumberFormat="1" applyFont="1" applyFill="1" applyBorder="1" applyAlignment="1" applyProtection="1">
      <alignment horizontal="center" vertical="center"/>
      <protection hidden="1"/>
    </xf>
    <xf numFmtId="172" fontId="68" fillId="0" borderId="38" xfId="0" applyNumberFormat="1" applyFont="1" applyFill="1" applyBorder="1" applyAlignment="1" applyProtection="1">
      <alignment horizontal="center" vertical="center"/>
      <protection hidden="1"/>
    </xf>
    <xf numFmtId="172" fontId="68" fillId="0" borderId="69" xfId="0" applyNumberFormat="1" applyFont="1" applyFill="1" applyBorder="1" applyAlignment="1" applyProtection="1">
      <alignment horizontal="center" vertical="center"/>
      <protection hidden="1"/>
    </xf>
    <xf numFmtId="0" fontId="9" fillId="0" borderId="10" xfId="0" applyFont="1" applyFill="1" applyBorder="1" applyAlignment="1" applyProtection="1">
      <alignment horizontal="center" vertical="center"/>
      <protection hidden="1"/>
    </xf>
    <xf numFmtId="0" fontId="11" fillId="0" borderId="18" xfId="0" applyFont="1" applyFill="1" applyBorder="1" applyAlignment="1" applyProtection="1">
      <alignment horizontal="center" vertical="center" wrapText="1"/>
      <protection hidden="1"/>
    </xf>
    <xf numFmtId="0" fontId="9" fillId="0" borderId="65" xfId="0" applyFont="1" applyFill="1" applyBorder="1" applyAlignment="1" applyProtection="1">
      <alignment horizontal="center" vertical="center" wrapText="1"/>
      <protection hidden="1"/>
    </xf>
    <xf numFmtId="0" fontId="4" fillId="0" borderId="18" xfId="0" applyFont="1" applyFill="1" applyBorder="1" applyAlignment="1" applyProtection="1">
      <alignment horizontal="center" vertical="center" wrapText="1"/>
      <protection hidden="1"/>
    </xf>
    <xf numFmtId="0" fontId="4" fillId="0" borderId="64" xfId="0" applyFont="1" applyFill="1" applyBorder="1" applyAlignment="1" applyProtection="1">
      <alignment horizontal="center" vertical="center" wrapText="1"/>
      <protection hidden="1"/>
    </xf>
    <xf numFmtId="0" fontId="4" fillId="0" borderId="65" xfId="0" applyFont="1" applyFill="1" applyBorder="1" applyAlignment="1" applyProtection="1">
      <alignment horizontal="center" vertical="center" wrapText="1"/>
      <protection hidden="1"/>
    </xf>
    <xf numFmtId="49" fontId="3" fillId="35" borderId="18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35" borderId="64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35" borderId="65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35" borderId="71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35" borderId="78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35" borderId="73" xfId="0" applyNumberFormat="1" applyFont="1" applyFill="1" applyBorder="1" applyAlignment="1" applyProtection="1">
      <alignment horizontal="center" vertical="center" wrapText="1"/>
      <protection hidden="1" locked="0"/>
    </xf>
    <xf numFmtId="0" fontId="68" fillId="0" borderId="13" xfId="0" applyFont="1" applyFill="1" applyBorder="1" applyAlignment="1" applyProtection="1">
      <alignment horizontal="center" vertical="center" wrapText="1"/>
      <protection hidden="1"/>
    </xf>
    <xf numFmtId="0" fontId="7" fillId="33" borderId="18" xfId="0" applyFont="1" applyFill="1" applyBorder="1" applyAlignment="1" applyProtection="1">
      <alignment horizontal="center" vertical="center" wrapText="1"/>
      <protection hidden="1" locked="0"/>
    </xf>
    <xf numFmtId="0" fontId="7" fillId="33" borderId="64" xfId="0" applyFont="1" applyFill="1" applyBorder="1" applyAlignment="1" applyProtection="1">
      <alignment horizontal="center" vertical="center" wrapText="1"/>
      <protection hidden="1" locked="0"/>
    </xf>
    <xf numFmtId="0" fontId="7" fillId="33" borderId="65" xfId="0" applyFont="1" applyFill="1" applyBorder="1" applyAlignment="1" applyProtection="1">
      <alignment horizontal="center" vertical="center" wrapText="1"/>
      <protection hidden="1" locked="0"/>
    </xf>
    <xf numFmtId="0" fontId="4" fillId="0" borderId="10" xfId="0" applyFont="1" applyFill="1" applyBorder="1" applyAlignment="1" applyProtection="1">
      <alignment horizontal="center" vertical="center" wrapText="1"/>
      <protection hidden="1"/>
    </xf>
    <xf numFmtId="0" fontId="8" fillId="0" borderId="19" xfId="0" applyFont="1" applyFill="1" applyBorder="1" applyAlignment="1" applyProtection="1">
      <alignment horizontal="center" vertical="center" wrapText="1"/>
      <protection hidden="1"/>
    </xf>
    <xf numFmtId="0" fontId="8" fillId="0" borderId="62" xfId="0" applyFont="1" applyFill="1" applyBorder="1" applyAlignment="1" applyProtection="1">
      <alignment horizontal="center" vertical="center" wrapText="1"/>
      <protection hidden="1"/>
    </xf>
    <xf numFmtId="0" fontId="8" fillId="0" borderId="63" xfId="0" applyFont="1" applyFill="1" applyBorder="1" applyAlignment="1" applyProtection="1">
      <alignment horizontal="center" vertical="center" wrapText="1"/>
      <protection hidden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03">
    <dxf>
      <fill>
        <patternFill>
          <bgColor theme="7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9" tint="-0.24993999302387238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theme="6" tint="0.3999499976634979"/>
        </patternFill>
      </fill>
    </dxf>
    <dxf>
      <fill>
        <patternFill>
          <bgColor theme="9" tint="-0.24993999302387238"/>
        </patternFill>
      </fill>
    </dxf>
    <dxf>
      <font>
        <color theme="0"/>
      </font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6" tint="0.3999499976634979"/>
        </patternFill>
      </fill>
    </dxf>
    <dxf>
      <fill>
        <patternFill>
          <bgColor rgb="FFFF0000"/>
        </patternFill>
      </fill>
    </dxf>
    <dxf>
      <font>
        <color theme="0"/>
      </font>
      <fill>
        <patternFill patternType="none">
          <bgColor indexed="65"/>
        </patternFill>
      </fill>
    </dxf>
    <dxf>
      <fill>
        <patternFill>
          <bgColor theme="3" tint="0.3999499976634979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3" tint="0.3999499976634979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ont>
        <color theme="0"/>
      </font>
      <fill>
        <patternFill patternType="none">
          <bgColor indexed="65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chartsheet" Target="chartsheets/sheet1.xml" /><Relationship Id="rId18" Type="http://schemas.openxmlformats.org/officeDocument/2006/relationships/chartsheet" Target="chartsheets/sheet2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% успешности решения заданий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059"/>
          <c:w val="0.9755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Форма2!$I$12:$P$12</c:f>
              <c:strCache>
                <c:ptCount val="8"/>
                <c:pt idx="0">
                  <c:v>1 Орф
1 б</c:v>
                </c:pt>
                <c:pt idx="1">
                  <c:v>1 Пун
1 б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</c:strCache>
            </c:strRef>
          </c:cat>
          <c:val>
            <c:numRef>
              <c:f>Форма2!$I$6:$P$6</c:f>
              <c:numCache>
                <c:ptCount val="8"/>
                <c:pt idx="0">
                  <c:v>18.75</c:v>
                </c:pt>
                <c:pt idx="1">
                  <c:v>56.25</c:v>
                </c:pt>
                <c:pt idx="2">
                  <c:v>100</c:v>
                </c:pt>
                <c:pt idx="3">
                  <c:v>87.5</c:v>
                </c:pt>
                <c:pt idx="4">
                  <c:v>62.5</c:v>
                </c:pt>
                <c:pt idx="5">
                  <c:v>93.75</c:v>
                </c:pt>
                <c:pt idx="6">
                  <c:v>56.25</c:v>
                </c:pt>
                <c:pt idx="7">
                  <c:v>75</c:v>
                </c:pt>
              </c:numCache>
            </c:numRef>
          </c:val>
        </c:ser>
        <c:overlap val="-27"/>
        <c:gapWidth val="219"/>
        <c:axId val="23002780"/>
        <c:axId val="5698429"/>
      </c:barChart>
      <c:catAx>
        <c:axId val="2300278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698429"/>
        <c:crosses val="autoZero"/>
        <c:auto val="1"/>
        <c:lblOffset val="100"/>
        <c:tickLblSkip val="1"/>
        <c:noMultiLvlLbl val="0"/>
      </c:catAx>
      <c:valAx>
        <c:axId val="569842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300278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Распределение учащихся по уровням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435"/>
          <c:y val="0.136"/>
          <c:w val="0.513"/>
          <c:h val="0.781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FFFFFF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Форма2!$Q$12:$T$12</c:f>
              <c:strCache>
                <c:ptCount val="4"/>
                <c:pt idx="0">
                  <c:v>"5"</c:v>
                </c:pt>
                <c:pt idx="1">
                  <c:v>"4"</c:v>
                </c:pt>
                <c:pt idx="2">
                  <c:v>"3"</c:v>
                </c:pt>
                <c:pt idx="3">
                  <c:v>"2"</c:v>
                </c:pt>
              </c:strCache>
            </c:strRef>
          </c:cat>
          <c:val>
            <c:numRef>
              <c:f>Форма2!$X$8:$AA$8</c:f>
              <c:numCache>
                <c:ptCount val="4"/>
                <c:pt idx="0">
                  <c:v>6.25</c:v>
                </c:pt>
                <c:pt idx="1">
                  <c:v>12.5</c:v>
                </c:pt>
                <c:pt idx="2">
                  <c:v>68.75</c:v>
                </c:pt>
                <c:pt idx="3">
                  <c:v>12.5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Диаграмма1"/>
  <sheetViews>
    <sheetView workbookViewId="0" zoomScale="99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Диаграмма2"/>
  <sheetViews>
    <sheetView workbookViewId="0" zoomScale="99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53150"/>
    <xdr:graphicFrame>
      <xdr:nvGraphicFramePr>
        <xdr:cNvPr id="1" name="Shape 1025"/>
        <xdr:cNvGraphicFramePr/>
      </xdr:nvGraphicFramePr>
      <xdr:xfrm>
        <a:off x="0" y="0"/>
        <a:ext cx="9382125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G46"/>
  <sheetViews>
    <sheetView zoomScale="70" zoomScaleNormal="70" zoomScalePageLayoutView="0" workbookViewId="0" topLeftCell="J1">
      <selection activeCell="B13" sqref="B13"/>
    </sheetView>
  </sheetViews>
  <sheetFormatPr defaultColWidth="9.140625" defaultRowHeight="15"/>
  <cols>
    <col min="1" max="1" width="0" style="1" hidden="1" customWidth="1"/>
    <col min="2" max="2" width="31.7109375" style="1" customWidth="1"/>
    <col min="3" max="3" width="8.57421875" style="1" customWidth="1"/>
    <col min="4" max="4" width="7.7109375" style="1" customWidth="1"/>
    <col min="5" max="5" width="35.00390625" style="1" customWidth="1"/>
    <col min="6" max="6" width="8.421875" style="1" customWidth="1"/>
    <col min="7" max="7" width="8.421875" style="1" hidden="1" customWidth="1"/>
    <col min="8" max="8" width="8.421875" style="1" customWidth="1"/>
    <col min="9" max="16" width="9.57421875" style="1" customWidth="1"/>
    <col min="17" max="17" width="11.7109375" style="1" customWidth="1"/>
    <col min="18" max="18" width="12.57421875" style="1" bestFit="1" customWidth="1"/>
    <col min="19" max="19" width="11.7109375" style="1" bestFit="1" customWidth="1"/>
    <col min="20" max="20" width="9.57421875" style="1" bestFit="1" customWidth="1"/>
    <col min="21" max="21" width="10.7109375" style="1" customWidth="1"/>
    <col min="22" max="22" width="13.140625" style="1" customWidth="1"/>
    <col min="23" max="23" width="9.57421875" style="1" customWidth="1"/>
    <col min="24" max="24" width="11.7109375" style="1" bestFit="1" customWidth="1"/>
    <col min="25" max="25" width="12.57421875" style="1" bestFit="1" customWidth="1"/>
    <col min="26" max="26" width="11.7109375" style="1" bestFit="1" customWidth="1"/>
    <col min="27" max="27" width="9.57421875" style="1" bestFit="1" customWidth="1"/>
    <col min="28" max="29" width="8.7109375" style="1" customWidth="1"/>
    <col min="30" max="30" width="3.421875" style="1" customWidth="1"/>
    <col min="31" max="31" width="30.57421875" style="1" customWidth="1"/>
    <col min="32" max="32" width="10.57421875" style="1" customWidth="1"/>
    <col min="33" max="33" width="13.28125" style="1" customWidth="1"/>
    <col min="34" max="16384" width="9.140625" style="1" customWidth="1"/>
  </cols>
  <sheetData>
    <row r="1" spans="2:32" ht="21.75" customHeight="1" thickBot="1">
      <c r="B1" s="179" t="s">
        <v>18</v>
      </c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1"/>
      <c r="AF1" s="1" t="s">
        <v>8</v>
      </c>
    </row>
    <row r="2" spans="2:33" ht="33" customHeight="1" thickBot="1">
      <c r="B2" s="182" t="s">
        <v>136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4" t="s">
        <v>19</v>
      </c>
      <c r="R2" s="185"/>
      <c r="S2" s="185"/>
      <c r="T2" s="185"/>
      <c r="U2" s="185"/>
      <c r="V2" s="185"/>
      <c r="W2" s="185"/>
      <c r="X2" s="185"/>
      <c r="Y2" s="185"/>
      <c r="Z2" s="185"/>
      <c r="AA2" s="186"/>
      <c r="AD2" s="45"/>
      <c r="AE2" s="77" t="s">
        <v>20</v>
      </c>
      <c r="AF2" s="46"/>
      <c r="AG2" s="47" t="s">
        <v>95</v>
      </c>
    </row>
    <row r="3" spans="2:33" ht="21.75" customHeight="1" thickBot="1">
      <c r="B3" s="228" t="s">
        <v>21</v>
      </c>
      <c r="C3" s="229"/>
      <c r="D3" s="230"/>
      <c r="E3" s="231" t="s">
        <v>119</v>
      </c>
      <c r="F3" s="232"/>
      <c r="G3" s="232"/>
      <c r="H3" s="233"/>
      <c r="I3" s="187" t="s">
        <v>22</v>
      </c>
      <c r="J3" s="188"/>
      <c r="K3" s="188"/>
      <c r="L3" s="188"/>
      <c r="M3" s="188"/>
      <c r="N3" s="188"/>
      <c r="O3" s="188"/>
      <c r="P3" s="188"/>
      <c r="Q3" s="189" t="s">
        <v>141</v>
      </c>
      <c r="R3" s="190"/>
      <c r="S3" s="190"/>
      <c r="T3" s="190"/>
      <c r="U3" s="190"/>
      <c r="V3" s="190"/>
      <c r="W3" s="190"/>
      <c r="X3" s="190"/>
      <c r="Y3" s="190"/>
      <c r="Z3" s="190"/>
      <c r="AA3" s="191"/>
      <c r="AB3" s="195" t="s">
        <v>131</v>
      </c>
      <c r="AC3" s="196"/>
      <c r="AD3" s="45"/>
      <c r="AE3" s="77" t="s">
        <v>23</v>
      </c>
      <c r="AF3" s="9" t="s">
        <v>24</v>
      </c>
      <c r="AG3" s="132" t="str">
        <f>IF(AND(E3&lt;&gt;"",E4&lt;&gt;"Введите название ОО в эту ячейку"),CONCATENATE("Форма 2 (",E3,", ",E4,") ",AG5," ",AG7," ",AG9,""),"")</f>
        <v>Форма 2 (Приморско-Ахтарский р-н, МБОУ СОШ № 7) 8 РУС 23012019</v>
      </c>
    </row>
    <row r="4" spans="2:33" ht="21.75" customHeight="1" thickBot="1">
      <c r="B4" s="228" t="s">
        <v>128</v>
      </c>
      <c r="C4" s="229"/>
      <c r="D4" s="230"/>
      <c r="E4" s="234" t="s">
        <v>140</v>
      </c>
      <c r="F4" s="235"/>
      <c r="G4" s="235"/>
      <c r="H4" s="236"/>
      <c r="I4" s="192" t="str">
        <f>IF(E3&lt;&gt;"",AG3,"")</f>
        <v>Форма 2 (Приморско-Ахтарский р-н, МБОУ СОШ № 7) 8 РУС 23012019</v>
      </c>
      <c r="J4" s="193"/>
      <c r="K4" s="193"/>
      <c r="L4" s="193"/>
      <c r="M4" s="193"/>
      <c r="N4" s="193"/>
      <c r="O4" s="193"/>
      <c r="P4" s="193"/>
      <c r="Q4" s="194" t="s">
        <v>25</v>
      </c>
      <c r="R4" s="194"/>
      <c r="S4" s="194"/>
      <c r="T4" s="238">
        <v>55209</v>
      </c>
      <c r="U4" s="239"/>
      <c r="V4" s="239"/>
      <c r="W4" s="239"/>
      <c r="X4" s="239"/>
      <c r="Y4" s="239"/>
      <c r="Z4" s="239"/>
      <c r="AA4" s="240"/>
      <c r="AB4" s="197"/>
      <c r="AC4" s="198"/>
      <c r="AD4" s="45"/>
      <c r="AE4" s="77" t="s">
        <v>32</v>
      </c>
      <c r="AF4" s="9" t="s">
        <v>109</v>
      </c>
      <c r="AG4" s="1" t="s">
        <v>96</v>
      </c>
    </row>
    <row r="5" spans="2:33" ht="24.75" customHeight="1" thickBot="1">
      <c r="B5" s="241" t="s">
        <v>27</v>
      </c>
      <c r="C5" s="241"/>
      <c r="D5" s="241"/>
      <c r="E5" s="241"/>
      <c r="F5" s="242" t="s">
        <v>28</v>
      </c>
      <c r="G5" s="242" t="s">
        <v>29</v>
      </c>
      <c r="H5" s="199" t="s">
        <v>30</v>
      </c>
      <c r="I5" s="210" t="s">
        <v>31</v>
      </c>
      <c r="J5" s="211"/>
      <c r="K5" s="211"/>
      <c r="L5" s="211"/>
      <c r="M5" s="211"/>
      <c r="N5" s="211"/>
      <c r="O5" s="211"/>
      <c r="P5" s="211"/>
      <c r="Q5" s="200" t="s">
        <v>105</v>
      </c>
      <c r="R5" s="200"/>
      <c r="S5" s="200"/>
      <c r="T5" s="200"/>
      <c r="U5" s="215" t="s">
        <v>125</v>
      </c>
      <c r="V5" s="215" t="s">
        <v>126</v>
      </c>
      <c r="W5" s="215" t="s">
        <v>86</v>
      </c>
      <c r="X5" s="200" t="s">
        <v>106</v>
      </c>
      <c r="Y5" s="200"/>
      <c r="Z5" s="200"/>
      <c r="AA5" s="200"/>
      <c r="AB5" s="207" t="s">
        <v>129</v>
      </c>
      <c r="AC5" s="173" t="s">
        <v>130</v>
      </c>
      <c r="AD5" s="45"/>
      <c r="AE5" s="77" t="s">
        <v>33</v>
      </c>
      <c r="AF5" s="9" t="s">
        <v>110</v>
      </c>
      <c r="AG5" s="1">
        <v>8</v>
      </c>
    </row>
    <row r="6" spans="2:33" ht="21.75" customHeight="1" thickBot="1">
      <c r="B6" s="241"/>
      <c r="C6" s="241"/>
      <c r="D6" s="241"/>
      <c r="E6" s="241"/>
      <c r="F6" s="243"/>
      <c r="G6" s="243"/>
      <c r="H6" s="199"/>
      <c r="I6" s="54">
        <f aca="true" t="shared" si="0" ref="I6:P6">I8/$H$8*100</f>
        <v>18.75</v>
      </c>
      <c r="J6" s="54">
        <f t="shared" si="0"/>
        <v>56.25</v>
      </c>
      <c r="K6" s="54">
        <f t="shared" si="0"/>
        <v>100</v>
      </c>
      <c r="L6" s="54">
        <f t="shared" si="0"/>
        <v>87.5</v>
      </c>
      <c r="M6" s="54">
        <f t="shared" si="0"/>
        <v>62.5</v>
      </c>
      <c r="N6" s="54">
        <f t="shared" si="0"/>
        <v>93.75</v>
      </c>
      <c r="O6" s="54">
        <f t="shared" si="0"/>
        <v>56.25</v>
      </c>
      <c r="P6" s="54">
        <f t="shared" si="0"/>
        <v>75</v>
      </c>
      <c r="Q6" s="200"/>
      <c r="R6" s="200"/>
      <c r="S6" s="200"/>
      <c r="T6" s="200"/>
      <c r="U6" s="217"/>
      <c r="V6" s="217"/>
      <c r="W6" s="217"/>
      <c r="X6" s="200"/>
      <c r="Y6" s="200"/>
      <c r="Z6" s="200"/>
      <c r="AA6" s="200"/>
      <c r="AB6" s="208"/>
      <c r="AC6" s="174"/>
      <c r="AD6" s="45"/>
      <c r="AE6" s="77" t="s">
        <v>35</v>
      </c>
      <c r="AF6" s="9" t="s">
        <v>111</v>
      </c>
      <c r="AG6" s="1" t="s">
        <v>97</v>
      </c>
    </row>
    <row r="7" spans="2:33" ht="24.75" customHeight="1" thickBot="1">
      <c r="B7" s="241"/>
      <c r="C7" s="241"/>
      <c r="D7" s="241"/>
      <c r="E7" s="241"/>
      <c r="F7" s="244"/>
      <c r="G7" s="244"/>
      <c r="H7" s="199"/>
      <c r="I7" s="210" t="s">
        <v>34</v>
      </c>
      <c r="J7" s="211"/>
      <c r="K7" s="211"/>
      <c r="L7" s="211"/>
      <c r="M7" s="211"/>
      <c r="N7" s="211"/>
      <c r="O7" s="211"/>
      <c r="P7" s="211"/>
      <c r="Q7" s="200"/>
      <c r="R7" s="200"/>
      <c r="S7" s="200"/>
      <c r="T7" s="200"/>
      <c r="U7" s="218"/>
      <c r="V7" s="218"/>
      <c r="W7" s="218"/>
      <c r="X7" s="200"/>
      <c r="Y7" s="200"/>
      <c r="Z7" s="200"/>
      <c r="AA7" s="200"/>
      <c r="AB7" s="209"/>
      <c r="AC7" s="175"/>
      <c r="AD7" s="45"/>
      <c r="AE7" s="78" t="s">
        <v>38</v>
      </c>
      <c r="AF7" s="9" t="s">
        <v>112</v>
      </c>
      <c r="AG7" s="1" t="s">
        <v>120</v>
      </c>
    </row>
    <row r="8" spans="2:33" ht="21.75" customHeight="1" thickBot="1">
      <c r="B8" s="241"/>
      <c r="C8" s="241"/>
      <c r="D8" s="241"/>
      <c r="E8" s="241"/>
      <c r="F8" s="2">
        <f aca="true" t="shared" si="1" ref="F8:W8">SUM(F13:F5001)</f>
        <v>16</v>
      </c>
      <c r="G8" s="2">
        <f t="shared" si="1"/>
        <v>0</v>
      </c>
      <c r="H8" s="2">
        <f t="shared" si="1"/>
        <v>16</v>
      </c>
      <c r="I8" s="3">
        <f t="shared" si="1"/>
        <v>3</v>
      </c>
      <c r="J8" s="3">
        <f t="shared" si="1"/>
        <v>9</v>
      </c>
      <c r="K8" s="3">
        <f t="shared" si="1"/>
        <v>16</v>
      </c>
      <c r="L8" s="3">
        <f t="shared" si="1"/>
        <v>14</v>
      </c>
      <c r="M8" s="3">
        <f t="shared" si="1"/>
        <v>10</v>
      </c>
      <c r="N8" s="3">
        <f t="shared" si="1"/>
        <v>15</v>
      </c>
      <c r="O8" s="3">
        <f t="shared" si="1"/>
        <v>9</v>
      </c>
      <c r="P8" s="3">
        <f t="shared" si="1"/>
        <v>12</v>
      </c>
      <c r="Q8" s="2">
        <f t="shared" si="1"/>
        <v>1</v>
      </c>
      <c r="R8" s="2">
        <f t="shared" si="1"/>
        <v>2</v>
      </c>
      <c r="S8" s="2">
        <f t="shared" si="1"/>
        <v>11</v>
      </c>
      <c r="T8" s="2">
        <f t="shared" si="1"/>
        <v>2</v>
      </c>
      <c r="U8" s="131">
        <f>SUMPRODUCT($H$13:$H$27,U$13:U$27)/$H$8</f>
        <v>5.5</v>
      </c>
      <c r="V8" s="131">
        <f>SUMPRODUCT($H$13:$H$27,V$13:V$27)/$H$8</f>
        <v>32.25</v>
      </c>
      <c r="W8" s="2">
        <f t="shared" si="1"/>
        <v>0</v>
      </c>
      <c r="X8" s="4">
        <f>Q8/$H$8*100</f>
        <v>6.25</v>
      </c>
      <c r="Y8" s="4">
        <f>R8/$H$8*100</f>
        <v>12.5</v>
      </c>
      <c r="Z8" s="4">
        <f>S8/$H$8*100</f>
        <v>68.75</v>
      </c>
      <c r="AA8" s="4">
        <f>T8/$H$8*100</f>
        <v>12.5</v>
      </c>
      <c r="AB8" s="130">
        <f>IF($H8=0,"-",_xlfn.IFERROR(U8-1.96*SQRT((V8-(U8)^2)*$H8/($H8-1))/SQRT($H8),"не определено"))</f>
        <v>4.784309191526583</v>
      </c>
      <c r="AC8" s="130">
        <f>IF($H8=0,"-",_xlfn.IFERROR(U8+1.96*SQRT((V8-(U8)^2)*$H8/($H8-1))/SQRT($H8),"не определено"))</f>
        <v>6.215690808473417</v>
      </c>
      <c r="AD8" s="45"/>
      <c r="AE8" s="77" t="s">
        <v>41</v>
      </c>
      <c r="AF8" s="9" t="s">
        <v>113</v>
      </c>
      <c r="AG8" s="1" t="s">
        <v>98</v>
      </c>
    </row>
    <row r="9" spans="2:33" s="5" customFormat="1" ht="15" customHeight="1">
      <c r="B9" s="80"/>
      <c r="C9" s="72"/>
      <c r="D9" s="72"/>
      <c r="E9" s="73"/>
      <c r="F9" s="74"/>
      <c r="G9" s="74"/>
      <c r="H9" s="75" t="s">
        <v>37</v>
      </c>
      <c r="I9" s="76">
        <f>IF(LEN(I12)&lt;4,1,1*LEFT(RIGHT(I12,3),1))</f>
        <v>1</v>
      </c>
      <c r="J9" s="76">
        <f aca="true" t="shared" si="2" ref="J9:P9">IF(LEN(J12)&lt;4,1,1*LEFT(RIGHT(J12,3),1))</f>
        <v>1</v>
      </c>
      <c r="K9" s="76">
        <f t="shared" si="2"/>
        <v>1</v>
      </c>
      <c r="L9" s="76">
        <f t="shared" si="2"/>
        <v>1</v>
      </c>
      <c r="M9" s="76">
        <f t="shared" si="2"/>
        <v>1</v>
      </c>
      <c r="N9" s="76">
        <f t="shared" si="2"/>
        <v>1</v>
      </c>
      <c r="O9" s="76">
        <f t="shared" si="2"/>
        <v>1</v>
      </c>
      <c r="P9" s="76">
        <f t="shared" si="2"/>
        <v>1</v>
      </c>
      <c r="Q9" s="80" t="str">
        <f aca="true" t="shared" si="3" ref="Q9:V9">Q12</f>
        <v>"5"</v>
      </c>
      <c r="R9" s="80" t="str">
        <f t="shared" si="3"/>
        <v>"4"</v>
      </c>
      <c r="S9" s="80" t="str">
        <f t="shared" si="3"/>
        <v>"3"</v>
      </c>
      <c r="T9" s="80" t="str">
        <f t="shared" si="3"/>
        <v>"2"</v>
      </c>
      <c r="U9" s="123" t="str">
        <f t="shared" si="3"/>
        <v>хср</v>
      </c>
      <c r="V9" s="123" t="str">
        <f t="shared" si="3"/>
        <v>(х2)ср</v>
      </c>
      <c r="W9" s="80" t="s">
        <v>88</v>
      </c>
      <c r="X9" s="119"/>
      <c r="Y9" s="119"/>
      <c r="Z9" s="119"/>
      <c r="AA9" s="119"/>
      <c r="AD9" s="48"/>
      <c r="AE9" s="77" t="s">
        <v>42</v>
      </c>
      <c r="AF9" s="9" t="s">
        <v>114</v>
      </c>
      <c r="AG9" s="45" t="s">
        <v>137</v>
      </c>
    </row>
    <row r="10" spans="2:32" s="5" customFormat="1" ht="15" customHeight="1" thickBot="1">
      <c r="B10" s="113"/>
      <c r="C10" s="114"/>
      <c r="D10" s="72"/>
      <c r="E10" s="115"/>
      <c r="F10" s="116"/>
      <c r="G10" s="74"/>
      <c r="H10" s="117" t="s">
        <v>118</v>
      </c>
      <c r="I10" s="118" t="str">
        <f>IF(LEN(I12)&lt;4,I12,LEFT(I12,LEN(I12)-4))</f>
        <v>1 Орф</v>
      </c>
      <c r="J10" s="118" t="str">
        <f aca="true" t="shared" si="4" ref="J10:P10">IF(LEN(J12)&lt;4,J12,LEFT(J12,LEN(J12)-4))</f>
        <v>1 Пун</v>
      </c>
      <c r="K10" s="118">
        <f t="shared" si="4"/>
        <v>2</v>
      </c>
      <c r="L10" s="118">
        <f t="shared" si="4"/>
        <v>3</v>
      </c>
      <c r="M10" s="118">
        <f t="shared" si="4"/>
        <v>4</v>
      </c>
      <c r="N10" s="118">
        <f t="shared" si="4"/>
        <v>5</v>
      </c>
      <c r="O10" s="118">
        <f t="shared" si="4"/>
        <v>6</v>
      </c>
      <c r="P10" s="118">
        <f t="shared" si="4"/>
        <v>7</v>
      </c>
      <c r="Q10" s="113"/>
      <c r="R10" s="113"/>
      <c r="S10" s="113"/>
      <c r="T10" s="113"/>
      <c r="U10" s="124"/>
      <c r="V10" s="124"/>
      <c r="W10" s="113"/>
      <c r="X10" s="120"/>
      <c r="Y10" s="120"/>
      <c r="Z10" s="120"/>
      <c r="AA10" s="120"/>
      <c r="AD10" s="48"/>
      <c r="AE10" s="77" t="s">
        <v>43</v>
      </c>
      <c r="AF10" s="1"/>
    </row>
    <row r="11" spans="2:31" ht="37.5" customHeight="1" thickBot="1">
      <c r="B11" s="200" t="s">
        <v>139</v>
      </c>
      <c r="C11" s="201" t="s">
        <v>9</v>
      </c>
      <c r="D11" s="203" t="s">
        <v>8</v>
      </c>
      <c r="E11" s="204" t="str">
        <f>1!D5</f>
        <v>Ф.И.О.  учителя</v>
      </c>
      <c r="F11" s="202" t="s">
        <v>7</v>
      </c>
      <c r="G11" s="203" t="s">
        <v>39</v>
      </c>
      <c r="H11" s="204" t="s">
        <v>6</v>
      </c>
      <c r="I11" s="200" t="s">
        <v>40</v>
      </c>
      <c r="J11" s="200"/>
      <c r="K11" s="200"/>
      <c r="L11" s="200"/>
      <c r="M11" s="200"/>
      <c r="N11" s="200"/>
      <c r="O11" s="200"/>
      <c r="P11" s="200"/>
      <c r="Q11" s="200" t="s">
        <v>104</v>
      </c>
      <c r="R11" s="225"/>
      <c r="S11" s="225"/>
      <c r="T11" s="225"/>
      <c r="U11" s="126" t="s">
        <v>124</v>
      </c>
      <c r="V11" s="126" t="s">
        <v>121</v>
      </c>
      <c r="W11" s="215" t="s">
        <v>87</v>
      </c>
      <c r="X11" s="226" t="s">
        <v>107</v>
      </c>
      <c r="Y11" s="211"/>
      <c r="Z11" s="211"/>
      <c r="AA11" s="227"/>
      <c r="AD11" s="45"/>
      <c r="AE11" s="77" t="s">
        <v>45</v>
      </c>
    </row>
    <row r="12" spans="2:32" ht="26.25" thickBot="1">
      <c r="B12" s="200"/>
      <c r="C12" s="202"/>
      <c r="D12" s="203"/>
      <c r="E12" s="204"/>
      <c r="F12" s="205"/>
      <c r="G12" s="206"/>
      <c r="H12" s="237"/>
      <c r="I12" s="121" t="s">
        <v>134</v>
      </c>
      <c r="J12" s="122" t="s">
        <v>135</v>
      </c>
      <c r="K12" s="122">
        <v>2</v>
      </c>
      <c r="L12" s="122">
        <v>3</v>
      </c>
      <c r="M12" s="122">
        <v>4</v>
      </c>
      <c r="N12" s="122">
        <v>5</v>
      </c>
      <c r="O12" s="122">
        <v>6</v>
      </c>
      <c r="P12" s="122">
        <v>7</v>
      </c>
      <c r="Q12" s="6" t="str">
        <f>1!N7</f>
        <v>"5"</v>
      </c>
      <c r="R12" s="7" t="str">
        <f>1!N8</f>
        <v>"4"</v>
      </c>
      <c r="S12" s="7" t="str">
        <f>1!N9</f>
        <v>"3"</v>
      </c>
      <c r="T12" s="125" t="str">
        <f>1!N10</f>
        <v>"2"</v>
      </c>
      <c r="U12" s="127" t="s">
        <v>122</v>
      </c>
      <c r="V12" s="128" t="s">
        <v>123</v>
      </c>
      <c r="W12" s="216"/>
      <c r="X12" s="55" t="str">
        <f>Q12</f>
        <v>"5"</v>
      </c>
      <c r="Y12" s="7" t="str">
        <f>R12</f>
        <v>"4"</v>
      </c>
      <c r="Z12" s="7" t="str">
        <f>S12</f>
        <v>"3"</v>
      </c>
      <c r="AA12" s="8" t="str">
        <f>T12</f>
        <v>"2"</v>
      </c>
      <c r="AD12" s="45"/>
      <c r="AE12" s="77" t="s">
        <v>26</v>
      </c>
      <c r="AF12" s="1" t="s">
        <v>44</v>
      </c>
    </row>
    <row r="13" spans="2:32" ht="16.5" customHeight="1">
      <c r="B13" s="134" t="str">
        <f aca="true" t="shared" si="5" ref="B13:B27">IF(SUM($F13,$H13)=0,"",$E$4)</f>
        <v>МБОУ СОШ № 7</v>
      </c>
      <c r="C13" s="135">
        <f>IF(1!K$1="","",1!K$1)</f>
        <v>8</v>
      </c>
      <c r="D13" s="136" t="str">
        <f>IF(1!D$6="","",1!D$6)</f>
        <v>общ</v>
      </c>
      <c r="E13" s="137" t="str">
        <f>IF(1!E$5="","",1!E$5)</f>
        <v>Лукаш Н.Н.</v>
      </c>
      <c r="F13" s="138">
        <f>COUNTA(1!B$15:B$54)</f>
        <v>16</v>
      </c>
      <c r="G13" s="139">
        <f>COUNTIF(1!C$15:C$54,"да")</f>
        <v>0</v>
      </c>
      <c r="H13" s="140">
        <f>COUNTIF(1!D$15:D$54,"&gt;0")</f>
        <v>16</v>
      </c>
      <c r="I13" s="141">
        <f>COUNTIF(1!E$15:E$54,I$9)</f>
        <v>3</v>
      </c>
      <c r="J13" s="141">
        <f>COUNTIF(1!F$15:F$54,J$9)</f>
        <v>9</v>
      </c>
      <c r="K13" s="141">
        <f>COUNTIF(1!G$15:G$54,K$9)</f>
        <v>16</v>
      </c>
      <c r="L13" s="141">
        <f>COUNTIF(1!H$15:H$54,L$9)</f>
        <v>14</v>
      </c>
      <c r="M13" s="141">
        <f>COUNTIF(1!I$15:I$54,M$9)</f>
        <v>10</v>
      </c>
      <c r="N13" s="141">
        <f>COUNTIF(1!J$15:J$54,N$9)</f>
        <v>15</v>
      </c>
      <c r="O13" s="141">
        <f>COUNTIF(1!K$15:K$54,O$9)</f>
        <v>9</v>
      </c>
      <c r="P13" s="141">
        <f>COUNTIF(1!L$15:L$54,P$9)</f>
        <v>12</v>
      </c>
      <c r="Q13" s="138">
        <f>COUNTIF(1!$N$15:$N$54,Q$9)</f>
        <v>1</v>
      </c>
      <c r="R13" s="142">
        <f>COUNTIF(1!$N$15:$N$54,R$9)</f>
        <v>2</v>
      </c>
      <c r="S13" s="142">
        <f>COUNTIF(1!$N$15:$N$54,S$9)</f>
        <v>11</v>
      </c>
      <c r="T13" s="143">
        <f>COUNTIF(1!$N$15:$N$54,T$9)</f>
        <v>2</v>
      </c>
      <c r="U13" s="144">
        <f>IF($H13=0,"",SUM(1!$M$15:$M$54)/$H13)</f>
        <v>5.5</v>
      </c>
      <c r="V13" s="145">
        <f>IF($H13=0,"",SUMSQ(1!$M$15:$M$54)/$H13)</f>
        <v>32.25</v>
      </c>
      <c r="W13" s="49">
        <f>COUNTIF(1!P$15:P$54,1)</f>
        <v>0</v>
      </c>
      <c r="X13" s="222">
        <f>SUM(Q13:Q17)/SUM($H13:$H17)*100</f>
        <v>6.25</v>
      </c>
      <c r="Y13" s="212">
        <f>SUM(R13:R17)/SUM($H13:$H17)*100</f>
        <v>12.5</v>
      </c>
      <c r="Z13" s="212">
        <f>SUM(S13:S17)/SUM($H13:$H17)*100</f>
        <v>68.75</v>
      </c>
      <c r="AA13" s="219">
        <f>SUM(T13:T17)/SUM($H13:$H17)*100</f>
        <v>12.5</v>
      </c>
      <c r="AB13" s="176">
        <f>SUM(X13:AA17)</f>
        <v>100</v>
      </c>
      <c r="AC13" s="129"/>
      <c r="AD13" s="45"/>
      <c r="AE13" s="77" t="s">
        <v>47</v>
      </c>
      <c r="AF13" s="1" t="s">
        <v>46</v>
      </c>
    </row>
    <row r="14" spans="2:32" ht="16.5" customHeight="1">
      <c r="B14" s="146">
        <f t="shared" si="5"/>
      </c>
      <c r="C14" s="147">
        <f>IF(2!K$1="","",2!K$1)</f>
      </c>
      <c r="D14" s="136">
        <f>IF(2!D$6="","",2!D$6)</f>
      </c>
      <c r="E14" s="148">
        <f>IF(2!E$5="","",2!E$5)</f>
      </c>
      <c r="F14" s="149">
        <f>COUNTA(2!B$15:B$54)</f>
        <v>0</v>
      </c>
      <c r="G14" s="150">
        <f>COUNTIF(2!C$15:C$54,"да")</f>
        <v>0</v>
      </c>
      <c r="H14" s="151">
        <f>COUNTIF(2!D$15:D$54,"&gt;0")</f>
        <v>0</v>
      </c>
      <c r="I14" s="152">
        <f>COUNTIF(2!E$15:E$54,I$9)</f>
        <v>0</v>
      </c>
      <c r="J14" s="152">
        <f>COUNTIF(2!F$15:F$54,J$9)</f>
        <v>0</v>
      </c>
      <c r="K14" s="152">
        <f>COUNTIF(2!G$15:G$54,K$9)</f>
        <v>0</v>
      </c>
      <c r="L14" s="152">
        <f>COUNTIF(2!H$15:H$54,L$9)</f>
        <v>0</v>
      </c>
      <c r="M14" s="152">
        <f>COUNTIF(2!I$15:I$54,M$9)</f>
        <v>0</v>
      </c>
      <c r="N14" s="152">
        <f>COUNTIF(2!J$15:J$54,N$9)</f>
        <v>0</v>
      </c>
      <c r="O14" s="152">
        <f>COUNTIF(2!K$15:K$54,O$9)</f>
        <v>0</v>
      </c>
      <c r="P14" s="152">
        <f>COUNTIF(2!L$15:L$54,P$9)</f>
        <v>0</v>
      </c>
      <c r="Q14" s="149">
        <f>COUNTIF(2!$N$15:$N$54,Q$9)</f>
        <v>0</v>
      </c>
      <c r="R14" s="153">
        <f>COUNTIF(2!$N$15:$N$54,R$9)</f>
        <v>0</v>
      </c>
      <c r="S14" s="153">
        <f>COUNTIF(2!$N$15:$N$54,S$9)</f>
        <v>0</v>
      </c>
      <c r="T14" s="154">
        <f>COUNTIF(2!$N$15:$N$54,T$9)</f>
        <v>0</v>
      </c>
      <c r="U14" s="155">
        <f>IF($H14=0,"",SUM(2!$M$15:$M$54)/$H14)</f>
      </c>
      <c r="V14" s="156">
        <f>IF($H14=0,"",SUMSQ(2!$M$15:$M$54)/$H14)</f>
      </c>
      <c r="W14" s="50">
        <f>COUNTIF(2!P$15:P$54,1)</f>
        <v>0</v>
      </c>
      <c r="X14" s="223"/>
      <c r="Y14" s="213"/>
      <c r="Z14" s="213"/>
      <c r="AA14" s="220"/>
      <c r="AB14" s="177"/>
      <c r="AC14" s="129"/>
      <c r="AD14" s="45"/>
      <c r="AE14" s="77" t="s">
        <v>49</v>
      </c>
      <c r="AF14" s="1" t="s">
        <v>48</v>
      </c>
    </row>
    <row r="15" spans="2:32" ht="16.5" customHeight="1">
      <c r="B15" s="146">
        <f t="shared" si="5"/>
      </c>
      <c r="C15" s="147">
        <f>IF(3!K$1="","",3!K$1)</f>
      </c>
      <c r="D15" s="136">
        <f>IF(3!D$6="","",3!D$6)</f>
      </c>
      <c r="E15" s="148">
        <f>IF(3!E$5="","",3!E$5)</f>
      </c>
      <c r="F15" s="149">
        <f>COUNTA(3!B$15:B$54)</f>
        <v>0</v>
      </c>
      <c r="G15" s="150">
        <f>COUNTIF(3!C$15:C$54,"да")</f>
        <v>0</v>
      </c>
      <c r="H15" s="151">
        <f>COUNTIF(3!D$15:D$54,"&gt;0")</f>
        <v>0</v>
      </c>
      <c r="I15" s="152">
        <f>COUNTIF(3!E$15:E$54,I$9)</f>
        <v>0</v>
      </c>
      <c r="J15" s="152">
        <f>COUNTIF(3!F$15:F$54,J$9)</f>
        <v>0</v>
      </c>
      <c r="K15" s="152">
        <f>COUNTIF(3!G$15:G$54,K$9)</f>
        <v>0</v>
      </c>
      <c r="L15" s="152">
        <f>COUNTIF(3!H$15:H$54,L$9)</f>
        <v>0</v>
      </c>
      <c r="M15" s="152">
        <f>COUNTIF(3!I$15:I$54,M$9)</f>
        <v>0</v>
      </c>
      <c r="N15" s="152">
        <f>COUNTIF(3!J$15:J$54,N$9)</f>
        <v>0</v>
      </c>
      <c r="O15" s="152">
        <f>COUNTIF(3!K$15:K$54,O$9)</f>
        <v>0</v>
      </c>
      <c r="P15" s="152">
        <f>COUNTIF(3!L$15:L$54,P$9)</f>
        <v>0</v>
      </c>
      <c r="Q15" s="149">
        <f>COUNTIF(3!$N$15:$N$54,Q$9)</f>
        <v>0</v>
      </c>
      <c r="R15" s="153">
        <f>COUNTIF(3!$N$15:$N$54,R$9)</f>
        <v>0</v>
      </c>
      <c r="S15" s="153">
        <f>COUNTIF(3!$N$15:$N$54,S$9)</f>
        <v>0</v>
      </c>
      <c r="T15" s="154">
        <f>COUNTIF(3!$N$15:$N$54,T$9)</f>
        <v>0</v>
      </c>
      <c r="U15" s="155">
        <f>IF($H15=0,"",SUM(3!$M$15:$M$54)/$H15)</f>
      </c>
      <c r="V15" s="156">
        <f>IF($H15=0,"",SUMSQ(3!$M$15:$M$54)/$H15)</f>
      </c>
      <c r="W15" s="50">
        <f>COUNTIF(3!P$15:P$54,1)</f>
        <v>0</v>
      </c>
      <c r="X15" s="223"/>
      <c r="Y15" s="213"/>
      <c r="Z15" s="213"/>
      <c r="AA15" s="220"/>
      <c r="AB15" s="177"/>
      <c r="AC15" s="129"/>
      <c r="AD15" s="45"/>
      <c r="AE15" s="77" t="s">
        <v>51</v>
      </c>
      <c r="AF15" s="1" t="s">
        <v>50</v>
      </c>
    </row>
    <row r="16" spans="2:32" ht="16.5" customHeight="1">
      <c r="B16" s="146">
        <f t="shared" si="5"/>
      </c>
      <c r="C16" s="147">
        <f>IF(4!K$1="","",4!K$1)</f>
      </c>
      <c r="D16" s="136">
        <f>IF(4!D$6="","",4!D$6)</f>
      </c>
      <c r="E16" s="148">
        <f>IF(4!E$5="","",4!E$5)</f>
      </c>
      <c r="F16" s="149">
        <f>COUNTA(4!B$15:B$54)</f>
        <v>0</v>
      </c>
      <c r="G16" s="150">
        <f>COUNTIF(4!C$15:C$54,"да")</f>
        <v>0</v>
      </c>
      <c r="H16" s="151">
        <f>COUNTIF(4!D$15:D$54,"&gt;0")</f>
        <v>0</v>
      </c>
      <c r="I16" s="152">
        <f>COUNTIF(4!E$15:E$54,I$9)</f>
        <v>0</v>
      </c>
      <c r="J16" s="152">
        <f>COUNTIF(4!F$15:F$54,J$9)</f>
        <v>0</v>
      </c>
      <c r="K16" s="152">
        <f>COUNTIF(4!G$15:G$54,K$9)</f>
        <v>0</v>
      </c>
      <c r="L16" s="152">
        <f>COUNTIF(4!H$15:H$54,L$9)</f>
        <v>0</v>
      </c>
      <c r="M16" s="152">
        <f>COUNTIF(4!I$15:I$54,M$9)</f>
        <v>0</v>
      </c>
      <c r="N16" s="152">
        <f>COUNTIF(4!J$15:J$54,N$9)</f>
        <v>0</v>
      </c>
      <c r="O16" s="152">
        <f>COUNTIF(4!K$15:K$54,O$9)</f>
        <v>0</v>
      </c>
      <c r="P16" s="152">
        <f>COUNTIF(4!L$15:L$54,P$9)</f>
        <v>0</v>
      </c>
      <c r="Q16" s="149">
        <f>COUNTIF(4!$N$15:$N$54,Q$9)</f>
        <v>0</v>
      </c>
      <c r="R16" s="153">
        <f>COUNTIF(4!$N$15:$N$54,R$9)</f>
        <v>0</v>
      </c>
      <c r="S16" s="153">
        <f>COUNTIF(4!$N$15:$N$54,S$9)</f>
        <v>0</v>
      </c>
      <c r="T16" s="154">
        <f>COUNTIF(4!$N$15:$N$54,T$9)</f>
        <v>0</v>
      </c>
      <c r="U16" s="155">
        <f>IF($H16=0,"",SUM(4!$M$15:$M$54)/$H16)</f>
      </c>
      <c r="V16" s="156">
        <f>IF($H16=0,"",SUMSQ(4!$M$15:$M$54)/$H16)</f>
      </c>
      <c r="W16" s="50">
        <f>COUNTIF(4!P$15:P$54,1)</f>
        <v>0</v>
      </c>
      <c r="X16" s="223"/>
      <c r="Y16" s="213"/>
      <c r="Z16" s="213"/>
      <c r="AA16" s="220"/>
      <c r="AB16" s="177"/>
      <c r="AC16" s="129"/>
      <c r="AD16" s="45"/>
      <c r="AE16" s="77" t="s">
        <v>53</v>
      </c>
      <c r="AF16" s="1" t="s">
        <v>52</v>
      </c>
    </row>
    <row r="17" spans="2:32" ht="16.5" customHeight="1" thickBot="1">
      <c r="B17" s="157">
        <f t="shared" si="5"/>
      </c>
      <c r="C17" s="158">
        <f>IF(5!K$1="","",5!K$1)</f>
      </c>
      <c r="D17" s="159">
        <f>IF(5!D$6="","",5!D$6)</f>
      </c>
      <c r="E17" s="160">
        <f>IF(5!E$5="","",5!E$5)</f>
      </c>
      <c r="F17" s="161">
        <f>COUNTA(5!B$15:B$54)</f>
        <v>0</v>
      </c>
      <c r="G17" s="162">
        <f>COUNTIF(5!C$15:C$54,"да")</f>
        <v>0</v>
      </c>
      <c r="H17" s="163">
        <f>COUNTIF(5!D$15:D$54,"&gt;0")</f>
        <v>0</v>
      </c>
      <c r="I17" s="164">
        <f>COUNTIF(5!E$15:E$54,I$9)</f>
        <v>0</v>
      </c>
      <c r="J17" s="164">
        <f>COUNTIF(5!F$15:F$54,J$9)</f>
        <v>0</v>
      </c>
      <c r="K17" s="164">
        <f>COUNTIF(5!G$15:G$54,K$9)</f>
        <v>0</v>
      </c>
      <c r="L17" s="164">
        <f>COUNTIF(5!H$15:H$54,L$9)</f>
        <v>0</v>
      </c>
      <c r="M17" s="164">
        <f>COUNTIF(5!I$15:I$54,M$9)</f>
        <v>0</v>
      </c>
      <c r="N17" s="164">
        <f>COUNTIF(5!J$15:J$54,N$9)</f>
        <v>0</v>
      </c>
      <c r="O17" s="164">
        <f>COUNTIF(5!K$15:K$54,O$9)</f>
        <v>0</v>
      </c>
      <c r="P17" s="164">
        <f>COUNTIF(5!L$15:L$54,P$9)</f>
        <v>0</v>
      </c>
      <c r="Q17" s="161">
        <f>COUNTIF(5!$N$15:$N$54,Q$9)</f>
        <v>0</v>
      </c>
      <c r="R17" s="165">
        <f>COUNTIF(5!$N$15:$N$54,R$9)</f>
        <v>0</v>
      </c>
      <c r="S17" s="165">
        <f>COUNTIF(5!$N$15:$N$54,S$9)</f>
        <v>0</v>
      </c>
      <c r="T17" s="166">
        <f>COUNTIF(5!$N$15:$N$54,T$9)</f>
        <v>0</v>
      </c>
      <c r="U17" s="167">
        <f>IF($H17=0,"",SUM(5!$M$15:$M$54)/$H17)</f>
      </c>
      <c r="V17" s="168">
        <f>IF($H17=0,"",SUMSQ(5!$M$15:$M$54)/$H17)</f>
      </c>
      <c r="W17" s="51">
        <f>COUNTIF(5!P$15:P$54,1)</f>
        <v>0</v>
      </c>
      <c r="X17" s="224"/>
      <c r="Y17" s="214"/>
      <c r="Z17" s="214"/>
      <c r="AA17" s="221"/>
      <c r="AB17" s="178"/>
      <c r="AC17" s="129"/>
      <c r="AD17" s="45"/>
      <c r="AE17" s="77" t="s">
        <v>55</v>
      </c>
      <c r="AF17" s="1" t="s">
        <v>54</v>
      </c>
    </row>
    <row r="18" spans="2:32" ht="16.5" customHeight="1">
      <c r="B18" s="134">
        <f t="shared" si="5"/>
      </c>
      <c r="C18" s="135">
        <f>IF(6!K$1="","",6!K$1)</f>
      </c>
      <c r="D18" s="136">
        <f>IF(6!D$6="","",6!D$6)</f>
      </c>
      <c r="E18" s="137">
        <f>IF(6!E$5="","",6!E$5)</f>
      </c>
      <c r="F18" s="138">
        <f>COUNTA(6!B$15:B$54)</f>
        <v>0</v>
      </c>
      <c r="G18" s="139">
        <f>COUNTIF(6!C$15:C$54,"да")</f>
        <v>0</v>
      </c>
      <c r="H18" s="140">
        <f>COUNTIF(6!D$15:D$54,"&gt;0")</f>
        <v>0</v>
      </c>
      <c r="I18" s="141">
        <f>COUNTIF(6!E$15:E$54,I$9)</f>
        <v>0</v>
      </c>
      <c r="J18" s="141">
        <f>COUNTIF(6!F$15:F$54,J$9)</f>
        <v>0</v>
      </c>
      <c r="K18" s="141">
        <f>COUNTIF(6!G$15:G$54,K$9)</f>
        <v>0</v>
      </c>
      <c r="L18" s="141">
        <f>COUNTIF(6!H$15:H$54,L$9)</f>
        <v>0</v>
      </c>
      <c r="M18" s="141">
        <f>COUNTIF(6!I$15:I$54,M$9)</f>
        <v>0</v>
      </c>
      <c r="N18" s="141">
        <f>COUNTIF(6!J$15:J$54,N$9)</f>
        <v>0</v>
      </c>
      <c r="O18" s="141">
        <f>COUNTIF(6!K$15:K$54,O$9)</f>
        <v>0</v>
      </c>
      <c r="P18" s="141">
        <f>COUNTIF(6!L$15:L$54,P$9)</f>
        <v>0</v>
      </c>
      <c r="Q18" s="138">
        <f>COUNTIF(6!$N$15:$N$54,Q$9)</f>
        <v>0</v>
      </c>
      <c r="R18" s="142">
        <f>COUNTIF(6!$N$15:$N$54,R$9)</f>
        <v>0</v>
      </c>
      <c r="S18" s="142">
        <f>COUNTIF(6!$N$15:$N$54,S$9)</f>
        <v>0</v>
      </c>
      <c r="T18" s="143">
        <f>COUNTIF(6!$N$15:$N$54,T$9)</f>
        <v>0</v>
      </c>
      <c r="U18" s="169">
        <f>IF($H18=0,"",SUM(6!$M$15:$M$54)/$H18)</f>
      </c>
      <c r="V18" s="170">
        <f>IF($H18=0,"",SUMSQ(6!$M$15:$M$54)/$H18)</f>
      </c>
      <c r="W18" s="49">
        <f>COUNTIF(6!P$15:P$54,1)</f>
        <v>0</v>
      </c>
      <c r="X18" s="222" t="e">
        <f>SUM(Q18:Q22)/SUM($H18:$H22)*100</f>
        <v>#DIV/0!</v>
      </c>
      <c r="Y18" s="212" t="e">
        <f>SUM(R18:R22)/SUM($H18:$H22)*100</f>
        <v>#DIV/0!</v>
      </c>
      <c r="Z18" s="212" t="e">
        <f>SUM(S18:S22)/SUM($H18:$H22)*100</f>
        <v>#DIV/0!</v>
      </c>
      <c r="AA18" s="219" t="e">
        <f>SUM(T18:T22)/SUM($H18:$H22)*100</f>
        <v>#DIV/0!</v>
      </c>
      <c r="AB18" s="176" t="e">
        <f>SUM(X18:AA22)</f>
        <v>#DIV/0!</v>
      </c>
      <c r="AC18" s="129"/>
      <c r="AD18" s="45"/>
      <c r="AE18" s="77" t="s">
        <v>57</v>
      </c>
      <c r="AF18" s="1" t="s">
        <v>56</v>
      </c>
    </row>
    <row r="19" spans="2:31" ht="16.5" customHeight="1">
      <c r="B19" s="146">
        <f t="shared" si="5"/>
      </c>
      <c r="C19" s="147">
        <f>IF(7!K$1="","",7!K$1)</f>
      </c>
      <c r="D19" s="136">
        <f>IF(7!D$6="","",7!D$6)</f>
      </c>
      <c r="E19" s="148">
        <f>IF(7!E$5="","",7!E$5)</f>
      </c>
      <c r="F19" s="149">
        <f>COUNTA(7!B$15:B$54)</f>
        <v>0</v>
      </c>
      <c r="G19" s="150">
        <f>COUNTIF(7!C$15:C$54,"да")</f>
        <v>0</v>
      </c>
      <c r="H19" s="151">
        <f>COUNTIF(7!D$15:D$54,"&gt;0")</f>
        <v>0</v>
      </c>
      <c r="I19" s="152">
        <f>COUNTIF(7!E$15:E$54,I$9)</f>
        <v>0</v>
      </c>
      <c r="J19" s="152">
        <f>COUNTIF(7!F$15:F$54,J$9)</f>
        <v>0</v>
      </c>
      <c r="K19" s="152">
        <f>COUNTIF(7!G$15:G$54,K$9)</f>
        <v>0</v>
      </c>
      <c r="L19" s="152">
        <f>COUNTIF(7!H$15:H$54,L$9)</f>
        <v>0</v>
      </c>
      <c r="M19" s="152">
        <f>COUNTIF(7!I$15:I$54,M$9)</f>
        <v>0</v>
      </c>
      <c r="N19" s="152">
        <f>COUNTIF(7!J$15:J$54,N$9)</f>
        <v>0</v>
      </c>
      <c r="O19" s="152">
        <f>COUNTIF(7!K$15:K$54,O$9)</f>
        <v>0</v>
      </c>
      <c r="P19" s="152">
        <f>COUNTIF(7!L$15:L$54,P$9)</f>
        <v>0</v>
      </c>
      <c r="Q19" s="149">
        <f>COUNTIF(7!$N$15:$N$54,Q$9)</f>
        <v>0</v>
      </c>
      <c r="R19" s="153">
        <f>COUNTIF(7!$N$15:$N$54,R$9)</f>
        <v>0</v>
      </c>
      <c r="S19" s="153">
        <f>COUNTIF(7!$N$15:$N$54,S$9)</f>
        <v>0</v>
      </c>
      <c r="T19" s="154">
        <f>COUNTIF(7!$N$15:$N$54,T$9)</f>
        <v>0</v>
      </c>
      <c r="U19" s="155">
        <f>IF($H19=0,"",SUM(7!$M$15:$M$54)/$H19)</f>
      </c>
      <c r="V19" s="156">
        <f>IF($H19=0,"",SUMSQ(7!$M$15:$M$54)/$H19)</f>
      </c>
      <c r="W19" s="50">
        <f>COUNTIF(7!P$15:P$54,1)</f>
        <v>0</v>
      </c>
      <c r="X19" s="223"/>
      <c r="Y19" s="213"/>
      <c r="Z19" s="213"/>
      <c r="AA19" s="220"/>
      <c r="AB19" s="177"/>
      <c r="AC19" s="129"/>
      <c r="AD19" s="45"/>
      <c r="AE19" s="77" t="s">
        <v>58</v>
      </c>
    </row>
    <row r="20" spans="2:31" ht="16.5" customHeight="1">
      <c r="B20" s="146">
        <f t="shared" si="5"/>
      </c>
      <c r="C20" s="147">
        <f>IF(8!K$1="","",8!K$1)</f>
      </c>
      <c r="D20" s="136">
        <f>IF(8!D$6="","",8!D$6)</f>
      </c>
      <c r="E20" s="148">
        <f>IF(8!E$5="","",8!E$5)</f>
      </c>
      <c r="F20" s="149">
        <f>COUNTA(8!B$15:B$54)</f>
        <v>0</v>
      </c>
      <c r="G20" s="150">
        <f>COUNTIF(8!C$15:C$54,"да")</f>
        <v>0</v>
      </c>
      <c r="H20" s="151">
        <f>COUNTIF(8!D$15:D$54,"&gt;0")</f>
        <v>0</v>
      </c>
      <c r="I20" s="152">
        <f>COUNTIF(8!E$15:E$54,I$9)</f>
        <v>0</v>
      </c>
      <c r="J20" s="152">
        <f>COUNTIF(8!F$15:F$54,J$9)</f>
        <v>0</v>
      </c>
      <c r="K20" s="152">
        <f>COUNTIF(8!G$15:G$54,K$9)</f>
        <v>0</v>
      </c>
      <c r="L20" s="152">
        <f>COUNTIF(8!H$15:H$54,L$9)</f>
        <v>0</v>
      </c>
      <c r="M20" s="152">
        <f>COUNTIF(8!I$15:I$54,M$9)</f>
        <v>0</v>
      </c>
      <c r="N20" s="152">
        <f>COUNTIF(8!J$15:J$54,N$9)</f>
        <v>0</v>
      </c>
      <c r="O20" s="152">
        <f>COUNTIF(8!K$15:K$54,O$9)</f>
        <v>0</v>
      </c>
      <c r="P20" s="152">
        <f>COUNTIF(8!L$15:L$54,P$9)</f>
        <v>0</v>
      </c>
      <c r="Q20" s="149">
        <f>COUNTIF(8!$N$15:$N$54,Q$9)</f>
        <v>0</v>
      </c>
      <c r="R20" s="153">
        <f>COUNTIF(8!$N$15:$N$54,R$9)</f>
        <v>0</v>
      </c>
      <c r="S20" s="153">
        <f>COUNTIF(8!$N$15:$N$54,S$9)</f>
        <v>0</v>
      </c>
      <c r="T20" s="154">
        <f>COUNTIF(8!$N$15:$N$54,T$9)</f>
        <v>0</v>
      </c>
      <c r="U20" s="155">
        <f>IF($H20=0,"",SUM(8!$M$15:$M$54)/$H20)</f>
      </c>
      <c r="V20" s="156">
        <f>IF($H20=0,"",SUMSQ(8!$M$15:$M$54)/$H20)</f>
      </c>
      <c r="W20" s="50">
        <f>COUNTIF(8!P$15:P$54,1)</f>
        <v>0</v>
      </c>
      <c r="X20" s="223"/>
      <c r="Y20" s="213"/>
      <c r="Z20" s="213"/>
      <c r="AA20" s="220"/>
      <c r="AB20" s="177"/>
      <c r="AC20" s="129"/>
      <c r="AD20" s="45"/>
      <c r="AE20" s="77" t="s">
        <v>59</v>
      </c>
    </row>
    <row r="21" spans="2:31" ht="16.5" customHeight="1">
      <c r="B21" s="146">
        <f t="shared" si="5"/>
      </c>
      <c r="C21" s="147">
        <f>IF(9!K$1="","",9!K$1)</f>
      </c>
      <c r="D21" s="136">
        <f>IF(9!D$6="","",9!D$6)</f>
      </c>
      <c r="E21" s="148">
        <f>IF(9!E$5="","",9!E$5)</f>
      </c>
      <c r="F21" s="149">
        <f>COUNTA(9!B$15:B$54)</f>
        <v>0</v>
      </c>
      <c r="G21" s="150">
        <f>COUNTIF(9!C$15:C$54,"да")</f>
        <v>0</v>
      </c>
      <c r="H21" s="151">
        <f>COUNTIF(9!D$15:D$54,"&gt;0")</f>
        <v>0</v>
      </c>
      <c r="I21" s="152">
        <f>COUNTIF(9!E$15:E$54,I$9)</f>
        <v>0</v>
      </c>
      <c r="J21" s="152">
        <f>COUNTIF(9!F$15:F$54,J$9)</f>
        <v>0</v>
      </c>
      <c r="K21" s="152">
        <f>COUNTIF(9!G$15:G$54,K$9)</f>
        <v>0</v>
      </c>
      <c r="L21" s="152">
        <f>COUNTIF(9!H$15:H$54,L$9)</f>
        <v>0</v>
      </c>
      <c r="M21" s="152">
        <f>COUNTIF(9!I$15:I$54,M$9)</f>
        <v>0</v>
      </c>
      <c r="N21" s="152">
        <f>COUNTIF(9!J$15:J$54,N$9)</f>
        <v>0</v>
      </c>
      <c r="O21" s="152">
        <f>COUNTIF(9!K$15:K$54,O$9)</f>
        <v>0</v>
      </c>
      <c r="P21" s="152">
        <f>COUNTIF(9!L$15:L$54,P$9)</f>
        <v>0</v>
      </c>
      <c r="Q21" s="149">
        <f>COUNTIF(9!$N$15:$N$54,Q$9)</f>
        <v>0</v>
      </c>
      <c r="R21" s="153">
        <f>COUNTIF(9!$N$15:$N$54,R$9)</f>
        <v>0</v>
      </c>
      <c r="S21" s="153">
        <f>COUNTIF(9!$N$15:$N$54,S$9)</f>
        <v>0</v>
      </c>
      <c r="T21" s="154">
        <f>COUNTIF(9!$N$15:$N$54,T$9)</f>
        <v>0</v>
      </c>
      <c r="U21" s="155">
        <f>IF($H21=0,"",SUM(9!$M$15:$M$54)/$H21)</f>
      </c>
      <c r="V21" s="156">
        <f>IF($H21=0,"",SUMSQ(9!$M$15:$M$54)/$H21)</f>
      </c>
      <c r="W21" s="50">
        <f>COUNTIF(9!P$15:P$54,1)</f>
        <v>0</v>
      </c>
      <c r="X21" s="223"/>
      <c r="Y21" s="213"/>
      <c r="Z21" s="213"/>
      <c r="AA21" s="220"/>
      <c r="AB21" s="177"/>
      <c r="AC21" s="129"/>
      <c r="AD21" s="45"/>
      <c r="AE21" s="77" t="s">
        <v>60</v>
      </c>
    </row>
    <row r="22" spans="2:31" ht="16.5" customHeight="1" thickBot="1">
      <c r="B22" s="157">
        <f t="shared" si="5"/>
      </c>
      <c r="C22" s="158">
        <f>IF('10'!K$1="","",'10'!K$1)</f>
      </c>
      <c r="D22" s="159">
        <f>IF('10'!D$6="","",'10'!D$6)</f>
      </c>
      <c r="E22" s="160">
        <f>IF('10'!E$5="","",'10'!E$5)</f>
      </c>
      <c r="F22" s="161">
        <f>COUNTA('10'!B$15:B$54)</f>
        <v>0</v>
      </c>
      <c r="G22" s="162">
        <f>COUNTIF('10'!C$15:C$54,"да")</f>
        <v>0</v>
      </c>
      <c r="H22" s="163">
        <f>COUNTIF('10'!D$15:D$54,"&gt;0")</f>
        <v>0</v>
      </c>
      <c r="I22" s="164">
        <f>COUNTIF('10'!E$15:E$54,I$9)</f>
        <v>0</v>
      </c>
      <c r="J22" s="164">
        <f>COUNTIF('10'!F$15:F$54,J$9)</f>
        <v>0</v>
      </c>
      <c r="K22" s="164">
        <f>COUNTIF('10'!G$15:G$54,K$9)</f>
        <v>0</v>
      </c>
      <c r="L22" s="164">
        <f>COUNTIF('10'!H$15:H$54,L$9)</f>
        <v>0</v>
      </c>
      <c r="M22" s="164">
        <f>COUNTIF('10'!I$15:I$54,M$9)</f>
        <v>0</v>
      </c>
      <c r="N22" s="164">
        <f>COUNTIF('10'!J$15:J$54,N$9)</f>
        <v>0</v>
      </c>
      <c r="O22" s="164">
        <f>COUNTIF('10'!K$15:K$54,O$9)</f>
        <v>0</v>
      </c>
      <c r="P22" s="164">
        <f>COUNTIF('10'!L$15:L$54,P$9)</f>
        <v>0</v>
      </c>
      <c r="Q22" s="161">
        <f>COUNTIF('10'!$N$15:$N$54,Q$9)</f>
        <v>0</v>
      </c>
      <c r="R22" s="165">
        <f>COUNTIF('10'!$N$15:$N$54,R$9)</f>
        <v>0</v>
      </c>
      <c r="S22" s="165">
        <f>COUNTIF('10'!$N$15:$N$54,S$9)</f>
        <v>0</v>
      </c>
      <c r="T22" s="166">
        <f>COUNTIF('10'!$N$15:$N$54,T$9)</f>
        <v>0</v>
      </c>
      <c r="U22" s="171">
        <f>IF($H22=0,"",SUM('10'!$M$15:$M$54)/$H22)</f>
      </c>
      <c r="V22" s="172">
        <f>IF($H22=0,"",SUMSQ('10'!$M$15:$M$54)/$H22)</f>
      </c>
      <c r="W22" s="51">
        <f>COUNTIF('10'!P$15:P$54,1)</f>
        <v>0</v>
      </c>
      <c r="X22" s="224"/>
      <c r="Y22" s="214"/>
      <c r="Z22" s="214"/>
      <c r="AA22" s="221"/>
      <c r="AB22" s="178"/>
      <c r="AC22" s="129"/>
      <c r="AD22" s="45"/>
      <c r="AE22" s="77" t="s">
        <v>61</v>
      </c>
    </row>
    <row r="23" spans="2:31" ht="16.5" customHeight="1">
      <c r="B23" s="134">
        <f t="shared" si="5"/>
      </c>
      <c r="C23" s="135">
        <f>IF('11'!K$1="","",'11'!K$1)</f>
      </c>
      <c r="D23" s="136">
        <f>IF('11'!D$6="","",'11'!D$6)</f>
      </c>
      <c r="E23" s="137">
        <f>IF('11'!E$5="","",'11'!E$5)</f>
      </c>
      <c r="F23" s="138">
        <f>COUNTA('11'!B$15:B$54)</f>
        <v>0</v>
      </c>
      <c r="G23" s="139">
        <f>COUNTIF('11'!C$15:C$54,"да")</f>
        <v>0</v>
      </c>
      <c r="H23" s="140">
        <f>COUNTIF('11'!D$15:D$54,"&gt;0")</f>
        <v>0</v>
      </c>
      <c r="I23" s="141">
        <f>COUNTIF('11'!E$15:E$54,I$9)</f>
        <v>0</v>
      </c>
      <c r="J23" s="141">
        <f>COUNTIF('11'!F$15:F$54,J$9)</f>
        <v>0</v>
      </c>
      <c r="K23" s="141">
        <f>COUNTIF('11'!G$15:G$54,K$9)</f>
        <v>0</v>
      </c>
      <c r="L23" s="141">
        <f>COUNTIF('11'!H$15:H$54,L$9)</f>
        <v>0</v>
      </c>
      <c r="M23" s="141">
        <f>COUNTIF('11'!I$15:I$54,M$9)</f>
        <v>0</v>
      </c>
      <c r="N23" s="141">
        <f>COUNTIF('11'!J$15:J$54,N$9)</f>
        <v>0</v>
      </c>
      <c r="O23" s="141">
        <f>COUNTIF('11'!K$15:K$54,O$9)</f>
        <v>0</v>
      </c>
      <c r="P23" s="141">
        <f>COUNTIF('11'!L$15:L$54,P$9)</f>
        <v>0</v>
      </c>
      <c r="Q23" s="138">
        <f>COUNTIF('11'!$N$15:$N$54,Q$9)</f>
        <v>0</v>
      </c>
      <c r="R23" s="142">
        <f>COUNTIF('11'!$N$15:$N$54,R$9)</f>
        <v>0</v>
      </c>
      <c r="S23" s="142">
        <f>COUNTIF('11'!$N$15:$N$54,S$9)</f>
        <v>0</v>
      </c>
      <c r="T23" s="143">
        <f>COUNTIF('11'!$N$15:$N$54,T$9)</f>
        <v>0</v>
      </c>
      <c r="U23" s="144">
        <f>IF($H23=0,"",SUM('11'!$M$15:$M$54)/$H23)</f>
      </c>
      <c r="V23" s="145">
        <f>IF($H23=0,"",SUMSQ('11'!$M$15:$M$54)/$H23)</f>
      </c>
      <c r="W23" s="49">
        <f>COUNTIF('11'!P$15:P$54,1)</f>
        <v>0</v>
      </c>
      <c r="X23" s="222" t="e">
        <f>SUM(Q23:Q27)/SUM($H23:$H27)*100</f>
        <v>#DIV/0!</v>
      </c>
      <c r="Y23" s="212" t="e">
        <f>SUM(R23:R27)/SUM($H23:$H27)*100</f>
        <v>#DIV/0!</v>
      </c>
      <c r="Z23" s="212" t="e">
        <f>SUM(S23:S27)/SUM($H23:$H27)*100</f>
        <v>#DIV/0!</v>
      </c>
      <c r="AA23" s="219" t="e">
        <f>SUM(T23:T27)/SUM($H23:$H27)*100</f>
        <v>#DIV/0!</v>
      </c>
      <c r="AB23" s="176" t="e">
        <f>SUM(X23:AA27)</f>
        <v>#DIV/0!</v>
      </c>
      <c r="AC23" s="129"/>
      <c r="AD23" s="45"/>
      <c r="AE23" s="77" t="s">
        <v>63</v>
      </c>
    </row>
    <row r="24" spans="2:31" ht="16.5" customHeight="1">
      <c r="B24" s="146">
        <f t="shared" si="5"/>
      </c>
      <c r="C24" s="147">
        <f>IF('12'!K$1="","",'12'!K$1)</f>
      </c>
      <c r="D24" s="136">
        <f>IF('12'!D$6="","",'12'!D$6)</f>
      </c>
      <c r="E24" s="148">
        <f>IF('12'!E$5="","",'12'!E$5)</f>
      </c>
      <c r="F24" s="149">
        <f>COUNTA('12'!B$15:B$54)</f>
        <v>0</v>
      </c>
      <c r="G24" s="150">
        <f>COUNTIF('12'!C$15:C$54,"да")</f>
        <v>0</v>
      </c>
      <c r="H24" s="151">
        <f>COUNTIF('12'!D$15:D$54,"&gt;0")</f>
        <v>0</v>
      </c>
      <c r="I24" s="152">
        <f>COUNTIF('12'!E$15:E$54,I$9)</f>
        <v>0</v>
      </c>
      <c r="J24" s="152">
        <f>COUNTIF('12'!F$15:F$54,J$9)</f>
        <v>0</v>
      </c>
      <c r="K24" s="152">
        <f>COUNTIF('12'!G$15:G$54,K$9)</f>
        <v>0</v>
      </c>
      <c r="L24" s="152">
        <f>COUNTIF('12'!H$15:H$54,L$9)</f>
        <v>0</v>
      </c>
      <c r="M24" s="152">
        <f>COUNTIF('12'!I$15:I$54,M$9)</f>
        <v>0</v>
      </c>
      <c r="N24" s="152">
        <f>COUNTIF('12'!J$15:J$54,N$9)</f>
        <v>0</v>
      </c>
      <c r="O24" s="152">
        <f>COUNTIF('12'!K$15:K$54,O$9)</f>
        <v>0</v>
      </c>
      <c r="P24" s="152">
        <f>COUNTIF('12'!L$15:L$54,P$9)</f>
        <v>0</v>
      </c>
      <c r="Q24" s="149">
        <f>COUNTIF('12'!$N$15:$N$54,Q$9)</f>
        <v>0</v>
      </c>
      <c r="R24" s="153">
        <f>COUNTIF('12'!$N$15:$N$54,R$9)</f>
        <v>0</v>
      </c>
      <c r="S24" s="153">
        <f>COUNTIF('12'!$N$15:$N$54,S$9)</f>
        <v>0</v>
      </c>
      <c r="T24" s="154">
        <f>COUNTIF('12'!$N$15:$N$54,T$9)</f>
        <v>0</v>
      </c>
      <c r="U24" s="155">
        <f>IF($H24=0,"",SUM('12'!$M$15:$M$54)/$H24)</f>
      </c>
      <c r="V24" s="156">
        <f>IF($H24=0,"",SUMSQ('12'!$M$15:$M$54)/$H24)</f>
      </c>
      <c r="W24" s="50">
        <f>COUNTIF('12'!P$15:P$54,1)</f>
        <v>0</v>
      </c>
      <c r="X24" s="223"/>
      <c r="Y24" s="213"/>
      <c r="Z24" s="213"/>
      <c r="AA24" s="220"/>
      <c r="AB24" s="177"/>
      <c r="AC24" s="129"/>
      <c r="AD24" s="45"/>
      <c r="AE24" s="77" t="s">
        <v>62</v>
      </c>
    </row>
    <row r="25" spans="2:31" ht="16.5" customHeight="1">
      <c r="B25" s="146">
        <f t="shared" si="5"/>
      </c>
      <c r="C25" s="147">
        <f>IF('13'!K$1="","",'13'!K$1)</f>
      </c>
      <c r="D25" s="136">
        <f>IF('13'!D$6="","",'13'!D$6)</f>
      </c>
      <c r="E25" s="148">
        <f>IF('13'!E$5="","",'13'!E$5)</f>
      </c>
      <c r="F25" s="149">
        <f>COUNTA('13'!B$15:B$54)</f>
        <v>0</v>
      </c>
      <c r="G25" s="150">
        <f>COUNTIF('13'!C$15:C$54,"да")</f>
        <v>0</v>
      </c>
      <c r="H25" s="151">
        <f>COUNTIF('13'!D$15:D$54,"&gt;0")</f>
        <v>0</v>
      </c>
      <c r="I25" s="152">
        <f>COUNTIF('13'!E$15:E$54,I$9)</f>
        <v>0</v>
      </c>
      <c r="J25" s="152">
        <f>COUNTIF('13'!F$15:F$54,J$9)</f>
        <v>0</v>
      </c>
      <c r="K25" s="152">
        <f>COUNTIF('13'!G$15:G$54,K$9)</f>
        <v>0</v>
      </c>
      <c r="L25" s="152">
        <f>COUNTIF('13'!H$15:H$54,L$9)</f>
        <v>0</v>
      </c>
      <c r="M25" s="152">
        <f>COUNTIF('13'!I$15:I$54,M$9)</f>
        <v>0</v>
      </c>
      <c r="N25" s="152">
        <f>COUNTIF('13'!J$15:J$54,N$9)</f>
        <v>0</v>
      </c>
      <c r="O25" s="152">
        <f>COUNTIF('13'!K$15:K$54,O$9)</f>
        <v>0</v>
      </c>
      <c r="P25" s="152">
        <f>COUNTIF('13'!L$15:L$54,P$9)</f>
        <v>0</v>
      </c>
      <c r="Q25" s="149">
        <f>COUNTIF('13'!$N$15:$N$54,Q$9)</f>
        <v>0</v>
      </c>
      <c r="R25" s="153">
        <f>COUNTIF('13'!$N$15:$N$54,R$9)</f>
        <v>0</v>
      </c>
      <c r="S25" s="153">
        <f>COUNTIF('13'!$N$15:$N$54,S$9)</f>
        <v>0</v>
      </c>
      <c r="T25" s="154">
        <f>COUNTIF('13'!$N$15:$N$54,T$9)</f>
        <v>0</v>
      </c>
      <c r="U25" s="155">
        <f>IF($H25=0,"",SUM('13'!$M$15:$M$54)/$H25)</f>
      </c>
      <c r="V25" s="156">
        <f>IF($H25=0,"",SUMSQ('13'!$M$15:$M$54)/$H25)</f>
      </c>
      <c r="W25" s="50">
        <f>COUNTIF('13'!P$15:P$54,1)</f>
        <v>0</v>
      </c>
      <c r="X25" s="223"/>
      <c r="Y25" s="213"/>
      <c r="Z25" s="213"/>
      <c r="AA25" s="220"/>
      <c r="AB25" s="177"/>
      <c r="AC25" s="129"/>
      <c r="AD25" s="45"/>
      <c r="AE25" s="77" t="s">
        <v>64</v>
      </c>
    </row>
    <row r="26" spans="2:31" ht="16.5" customHeight="1">
      <c r="B26" s="146">
        <f t="shared" si="5"/>
      </c>
      <c r="C26" s="147">
        <f>IF('14'!K$1="","",'14'!K$1)</f>
      </c>
      <c r="D26" s="136">
        <f>IF('14'!D$6="","",'14'!D$6)</f>
      </c>
      <c r="E26" s="148">
        <f>IF('14'!E$5="","",'14'!E$5)</f>
      </c>
      <c r="F26" s="149">
        <f>COUNTA('14'!B$15:B$54)</f>
        <v>0</v>
      </c>
      <c r="G26" s="150">
        <f>COUNTIF('14'!C$15:C$54,"да")</f>
        <v>0</v>
      </c>
      <c r="H26" s="151">
        <f>COUNTIF('14'!D$15:D$54,"&gt;0")</f>
        <v>0</v>
      </c>
      <c r="I26" s="152">
        <f>COUNTIF('14'!E$15:E$54,I$9)</f>
        <v>0</v>
      </c>
      <c r="J26" s="152">
        <f>COUNTIF('14'!F$15:F$54,J$9)</f>
        <v>0</v>
      </c>
      <c r="K26" s="152">
        <f>COUNTIF('14'!G$15:G$54,K$9)</f>
        <v>0</v>
      </c>
      <c r="L26" s="152">
        <f>COUNTIF('14'!H$15:H$54,L$9)</f>
        <v>0</v>
      </c>
      <c r="M26" s="152">
        <f>COUNTIF('14'!I$15:I$54,M$9)</f>
        <v>0</v>
      </c>
      <c r="N26" s="152">
        <f>COUNTIF('14'!J$15:J$54,N$9)</f>
        <v>0</v>
      </c>
      <c r="O26" s="152">
        <f>COUNTIF('14'!K$15:K$54,O$9)</f>
        <v>0</v>
      </c>
      <c r="P26" s="152">
        <f>COUNTIF('14'!L$15:L$54,P$9)</f>
        <v>0</v>
      </c>
      <c r="Q26" s="149">
        <f>COUNTIF('14'!$N$15:$N$54,Q$9)</f>
        <v>0</v>
      </c>
      <c r="R26" s="153">
        <f>COUNTIF('14'!$N$15:$N$54,R$9)</f>
        <v>0</v>
      </c>
      <c r="S26" s="153">
        <f>COUNTIF('14'!$N$15:$N$54,S$9)</f>
        <v>0</v>
      </c>
      <c r="T26" s="154">
        <f>COUNTIF('14'!$N$15:$N$54,T$9)</f>
        <v>0</v>
      </c>
      <c r="U26" s="155">
        <f>IF($H26=0,"",SUM('14'!$M$15:$M$54)/$H26)</f>
      </c>
      <c r="V26" s="156">
        <f>IF($H26=0,"",SUMSQ('14'!$M$15:$M$54)/$H26)</f>
      </c>
      <c r="W26" s="50">
        <f>COUNTIF('14'!P$15:P$54,1)</f>
        <v>0</v>
      </c>
      <c r="X26" s="223"/>
      <c r="Y26" s="213"/>
      <c r="Z26" s="213"/>
      <c r="AA26" s="220"/>
      <c r="AB26" s="177"/>
      <c r="AC26" s="129"/>
      <c r="AD26" s="45"/>
      <c r="AE26" s="77" t="s">
        <v>65</v>
      </c>
    </row>
    <row r="27" spans="2:31" ht="16.5" customHeight="1" thickBot="1">
      <c r="B27" s="157">
        <f t="shared" si="5"/>
      </c>
      <c r="C27" s="158">
        <f>IF('15'!K$1="","",'15'!K$1)</f>
      </c>
      <c r="D27" s="159">
        <f>IF('15'!D$6="","",'15'!D$6)</f>
      </c>
      <c r="E27" s="160">
        <f>IF('15'!E$5="","",'15'!E$5)</f>
      </c>
      <c r="F27" s="161">
        <f>COUNTA('15'!B$15:B$54)</f>
        <v>0</v>
      </c>
      <c r="G27" s="162">
        <f>COUNTIF('15'!C$15:C$54,"да")</f>
        <v>0</v>
      </c>
      <c r="H27" s="163">
        <f>COUNTIF('15'!D$15:D$54,"&gt;0")</f>
        <v>0</v>
      </c>
      <c r="I27" s="164">
        <f>COUNTIF('15'!E$15:E$54,I$9)</f>
        <v>0</v>
      </c>
      <c r="J27" s="164">
        <f>COUNTIF('15'!F$15:F$54,J$9)</f>
        <v>0</v>
      </c>
      <c r="K27" s="164">
        <f>COUNTIF('15'!G$15:G$54,K$9)</f>
        <v>0</v>
      </c>
      <c r="L27" s="164">
        <f>COUNTIF('15'!H$15:H$54,L$9)</f>
        <v>0</v>
      </c>
      <c r="M27" s="164">
        <f>COUNTIF('15'!I$15:I$54,M$9)</f>
        <v>0</v>
      </c>
      <c r="N27" s="164">
        <f>COUNTIF('15'!J$15:J$54,N$9)</f>
        <v>0</v>
      </c>
      <c r="O27" s="164">
        <f>COUNTIF('15'!K$15:K$54,O$9)</f>
        <v>0</v>
      </c>
      <c r="P27" s="164">
        <f>COUNTIF('15'!L$15:L$54,P$9)</f>
        <v>0</v>
      </c>
      <c r="Q27" s="161">
        <f>COUNTIF('15'!$N$15:$N$54,Q$9)</f>
        <v>0</v>
      </c>
      <c r="R27" s="165">
        <f>COUNTIF('15'!$N$15:$N$54,R$9)</f>
        <v>0</v>
      </c>
      <c r="S27" s="165">
        <f>COUNTIF('15'!$N$15:$N$54,S$9)</f>
        <v>0</v>
      </c>
      <c r="T27" s="166">
        <f>COUNTIF('15'!$N$15:$N$54,T$9)</f>
        <v>0</v>
      </c>
      <c r="U27" s="171">
        <f>IF($H27=0,"",SUM('15'!$M$15:$M$54)/$H27)</f>
      </c>
      <c r="V27" s="172">
        <f>IF($H27=0,"",SUMSQ('15'!$M$15:$M$54)/$H27)</f>
      </c>
      <c r="W27" s="52">
        <f>COUNTIF('15'!P$15:P$54,1)</f>
        <v>0</v>
      </c>
      <c r="X27" s="224"/>
      <c r="Y27" s="214"/>
      <c r="Z27" s="214"/>
      <c r="AA27" s="221"/>
      <c r="AB27" s="178"/>
      <c r="AC27" s="129"/>
      <c r="AD27" s="45"/>
      <c r="AE27" s="77" t="s">
        <v>36</v>
      </c>
    </row>
    <row r="28" spans="30:31" ht="16.5" customHeight="1">
      <c r="AD28" s="45"/>
      <c r="AE28" s="77" t="s">
        <v>66</v>
      </c>
    </row>
    <row r="29" spans="2:31" ht="16.5" customHeight="1">
      <c r="B29" s="53" t="s">
        <v>84</v>
      </c>
      <c r="AD29" s="45"/>
      <c r="AE29" s="77" t="s">
        <v>67</v>
      </c>
    </row>
    <row r="30" spans="2:31" ht="16.5" customHeight="1">
      <c r="B30" s="1" t="s">
        <v>85</v>
      </c>
      <c r="AD30" s="45"/>
      <c r="AE30" s="77" t="s">
        <v>68</v>
      </c>
    </row>
    <row r="31" spans="30:31" ht="16.5" customHeight="1">
      <c r="AD31" s="45"/>
      <c r="AE31" s="77" t="s">
        <v>69</v>
      </c>
    </row>
    <row r="32" spans="30:31" ht="16.5" customHeight="1">
      <c r="AD32" s="45"/>
      <c r="AE32" s="77" t="s">
        <v>70</v>
      </c>
    </row>
    <row r="33" spans="30:31" ht="16.5" customHeight="1">
      <c r="AD33" s="45"/>
      <c r="AE33" s="77" t="s">
        <v>71</v>
      </c>
    </row>
    <row r="34" spans="30:31" ht="16.5" customHeight="1">
      <c r="AD34" s="45"/>
      <c r="AE34" s="77" t="s">
        <v>119</v>
      </c>
    </row>
    <row r="35" spans="30:31" ht="16.5" customHeight="1">
      <c r="AD35" s="45"/>
      <c r="AE35" s="77" t="s">
        <v>72</v>
      </c>
    </row>
    <row r="36" spans="30:31" ht="16.5" customHeight="1">
      <c r="AD36" s="45"/>
      <c r="AE36" s="77" t="s">
        <v>73</v>
      </c>
    </row>
    <row r="37" spans="30:31" ht="16.5" customHeight="1">
      <c r="AD37" s="45"/>
      <c r="AE37" s="77" t="s">
        <v>74</v>
      </c>
    </row>
    <row r="38" spans="30:31" ht="16.5" customHeight="1">
      <c r="AD38" s="45"/>
      <c r="AE38" s="77" t="s">
        <v>75</v>
      </c>
    </row>
    <row r="39" spans="30:31" ht="16.5" customHeight="1">
      <c r="AD39" s="45"/>
      <c r="AE39" s="77" t="s">
        <v>76</v>
      </c>
    </row>
    <row r="40" spans="30:31" ht="16.5" customHeight="1">
      <c r="AD40" s="45"/>
      <c r="AE40" s="77" t="s">
        <v>77</v>
      </c>
    </row>
    <row r="41" spans="30:31" ht="16.5" customHeight="1">
      <c r="AD41" s="45"/>
      <c r="AE41" s="77" t="s">
        <v>78</v>
      </c>
    </row>
    <row r="42" spans="30:31" ht="16.5" customHeight="1">
      <c r="AD42" s="45"/>
      <c r="AE42" s="77" t="s">
        <v>79</v>
      </c>
    </row>
    <row r="43" spans="30:31" ht="16.5" customHeight="1">
      <c r="AD43" s="45"/>
      <c r="AE43" s="77" t="s">
        <v>81</v>
      </c>
    </row>
    <row r="44" spans="30:31" ht="16.5" customHeight="1">
      <c r="AD44" s="45"/>
      <c r="AE44" s="77" t="s">
        <v>80</v>
      </c>
    </row>
    <row r="45" spans="30:31" ht="16.5" customHeight="1">
      <c r="AD45" s="45"/>
      <c r="AE45" s="77" t="s">
        <v>82</v>
      </c>
    </row>
    <row r="46" ht="16.5" customHeight="1">
      <c r="AD46" s="45"/>
    </row>
    <row r="47" ht="16.5" customHeight="1"/>
    <row r="48" ht="16.5" customHeight="1"/>
    <row r="49" ht="16.5" customHeight="1"/>
    <row r="50" ht="16.5" customHeight="1"/>
    <row r="51" ht="16.5" customHeight="1"/>
    <row r="52" ht="16.5" customHeight="1"/>
  </sheetData>
  <sheetProtection password="EE1B" sheet="1" formatRows="0"/>
  <mergeCells count="52">
    <mergeCell ref="B3:D3"/>
    <mergeCell ref="E3:H3"/>
    <mergeCell ref="E4:H4"/>
    <mergeCell ref="B4:D4"/>
    <mergeCell ref="V5:V7"/>
    <mergeCell ref="H11:H12"/>
    <mergeCell ref="T4:AA4"/>
    <mergeCell ref="B5:E8"/>
    <mergeCell ref="F5:F7"/>
    <mergeCell ref="G5:G7"/>
    <mergeCell ref="X18:X22"/>
    <mergeCell ref="Q11:T11"/>
    <mergeCell ref="X11:AA11"/>
    <mergeCell ref="U5:U7"/>
    <mergeCell ref="Q5:T7"/>
    <mergeCell ref="I7:P7"/>
    <mergeCell ref="Y18:Y22"/>
    <mergeCell ref="I11:P11"/>
    <mergeCell ref="AA18:AA22"/>
    <mergeCell ref="AB23:AB27"/>
    <mergeCell ref="AB13:AB17"/>
    <mergeCell ref="Z13:Z17"/>
    <mergeCell ref="AA13:AA17"/>
    <mergeCell ref="X23:X27"/>
    <mergeCell ref="Y23:Y27"/>
    <mergeCell ref="X13:X17"/>
    <mergeCell ref="AA23:AA27"/>
    <mergeCell ref="Z23:Z27"/>
    <mergeCell ref="Z18:Z22"/>
    <mergeCell ref="AB5:AB7"/>
    <mergeCell ref="X5:AA7"/>
    <mergeCell ref="I5:P5"/>
    <mergeCell ref="Y13:Y17"/>
    <mergeCell ref="W11:W12"/>
    <mergeCell ref="W5:W7"/>
    <mergeCell ref="H5:H7"/>
    <mergeCell ref="B11:B12"/>
    <mergeCell ref="C11:C12"/>
    <mergeCell ref="D11:D12"/>
    <mergeCell ref="E11:E12"/>
    <mergeCell ref="F11:F12"/>
    <mergeCell ref="G11:G12"/>
    <mergeCell ref="AC5:AC7"/>
    <mergeCell ref="AB18:AB22"/>
    <mergeCell ref="B1:AA1"/>
    <mergeCell ref="B2:P2"/>
    <mergeCell ref="Q2:AA2"/>
    <mergeCell ref="I3:P3"/>
    <mergeCell ref="Q3:AA3"/>
    <mergeCell ref="I4:P4"/>
    <mergeCell ref="Q4:S4"/>
    <mergeCell ref="AB3:AC4"/>
  </mergeCells>
  <conditionalFormatting sqref="X13:AA27">
    <cfRule type="cellIs" priority="211" dxfId="1" operator="greaterThan" stopIfTrue="1">
      <formula>100</formula>
    </cfRule>
  </conditionalFormatting>
  <conditionalFormatting sqref="AB13:AB27">
    <cfRule type="cellIs" priority="206" dxfId="80" operator="notEqual" stopIfTrue="1">
      <formula>100</formula>
    </cfRule>
  </conditionalFormatting>
  <conditionalFormatting sqref="W13:W27 I13:T27">
    <cfRule type="cellIs" priority="202" dxfId="80" operator="greaterThan" stopIfTrue="1">
      <formula>$H13</formula>
    </cfRule>
  </conditionalFormatting>
  <conditionalFormatting sqref="F8">
    <cfRule type="expression" priority="175" dxfId="80" stopIfTrue="1">
      <formula>OR($F8&lt;$G8,$F8&lt;$H8)</formula>
    </cfRule>
  </conditionalFormatting>
  <conditionalFormatting sqref="Q3 T4:V4 E3 AG3">
    <cfRule type="containsBlanks" priority="212" dxfId="1" stopIfTrue="1">
      <formula>LEN(TRIM(E3))=0</formula>
    </cfRule>
  </conditionalFormatting>
  <conditionalFormatting sqref="G8">
    <cfRule type="cellIs" priority="73" dxfId="91" operator="lessThan" stopIfTrue="1">
      <formula>$H8</formula>
    </cfRule>
  </conditionalFormatting>
  <conditionalFormatting sqref="W13:W27">
    <cfRule type="cellIs" priority="72" dxfId="1" operator="greaterThan" stopIfTrue="1">
      <formula>0</formula>
    </cfRule>
  </conditionalFormatting>
  <conditionalFormatting sqref="B13:B27">
    <cfRule type="expression" priority="71" dxfId="1" stopIfTrue="1">
      <formula>OR(AND(B13&lt;&gt;"",$B13&lt;&gt;$E$4,$B$4="Название ОО"),AND(B13="",SUM($F13,$H13)&gt;0))</formula>
    </cfRule>
  </conditionalFormatting>
  <conditionalFormatting sqref="F13:F27">
    <cfRule type="expression" priority="36" dxfId="80" stopIfTrue="1">
      <formula>OR($F13&lt;$G13,$F13&lt;$H13)</formula>
    </cfRule>
  </conditionalFormatting>
  <conditionalFormatting sqref="D13:D27">
    <cfRule type="expression" priority="35" dxfId="1" stopIfTrue="1">
      <formula>AND($C13&lt;&gt;"",$D13="")</formula>
    </cfRule>
  </conditionalFormatting>
  <conditionalFormatting sqref="G13:G27">
    <cfRule type="cellIs" priority="34" dxfId="91" operator="lessThan" stopIfTrue="1">
      <formula>$H13</formula>
    </cfRule>
  </conditionalFormatting>
  <conditionalFormatting sqref="U13:V27">
    <cfRule type="expression" priority="1" dxfId="102" stopIfTrue="1">
      <formula>AND(COUNTIF($C13:$E13,"")=3,SUM($F13:$P13)=0)</formula>
    </cfRule>
  </conditionalFormatting>
  <conditionalFormatting sqref="V13:V27">
    <cfRule type="expression" priority="7" dxfId="1" stopIfTrue="1">
      <formula>V13&lt;(U13*U13)</formula>
    </cfRule>
  </conditionalFormatting>
  <conditionalFormatting sqref="I12:P12">
    <cfRule type="expression" priority="40" dxfId="81" stopIfTrue="1">
      <formula>MOD(COUNTIF($I$9:I$9,1),2)=0</formula>
    </cfRule>
  </conditionalFormatting>
  <conditionalFormatting sqref="E4">
    <cfRule type="cellIs" priority="3" dxfId="1" operator="equal" stopIfTrue="1">
      <formula>"Введите название ОО в эту ячейку"</formula>
    </cfRule>
    <cfRule type="containsBlanks" priority="4" dxfId="1" stopIfTrue="1">
      <formula>LEN(TRIM(E4))=0</formula>
    </cfRule>
  </conditionalFormatting>
  <conditionalFormatting sqref="U13:U27">
    <cfRule type="expression" priority="2" dxfId="1" stopIfTrue="1">
      <formula>AND($H13&gt;0,U13="")</formula>
    </cfRule>
    <cfRule type="expression" priority="8" dxfId="78" stopIfTrue="1">
      <formula>IF($H13=0,0,ABS(U13-SUMPRODUCT($I13:P13,$I$9:P$9)/$H13)&gt;0.5)</formula>
    </cfRule>
  </conditionalFormatting>
  <conditionalFormatting sqref="W13:W27 C13:T27">
    <cfRule type="expression" priority="250" dxfId="102" stopIfTrue="1">
      <formula>AND(COUNTIF($C13:$E13,"")=3,SUM($F13:$W13)=0)</formula>
    </cfRule>
  </conditionalFormatting>
  <conditionalFormatting sqref="I13:P27">
    <cfRule type="expression" priority="256" dxfId="75" stopIfTrue="1">
      <formula>_xlfn.SUMIFS($I13:$P13,$I$10:$P$10,I$10)&gt;$H13</formula>
    </cfRule>
    <cfRule type="expression" priority="257" dxfId="81">
      <formula>MOD(COUNTIF($I$9:I$9,1),2)=0</formula>
    </cfRule>
  </conditionalFormatting>
  <conditionalFormatting sqref="H13:H27">
    <cfRule type="expression" priority="258" dxfId="80" stopIfTrue="1">
      <formula>AND(SUM($Q13:$T13)&lt;&gt;$H13,COUNT($Q13:$T13)&gt;0)</formula>
    </cfRule>
  </conditionalFormatting>
  <conditionalFormatting sqref="C13:C27">
    <cfRule type="expression" priority="259" dxfId="1" stopIfTrue="1">
      <formula>AND(SUM($D13:$T13)&gt;0,$C13="")</formula>
    </cfRule>
  </conditionalFormatting>
  <conditionalFormatting sqref="W13 W23 W18 C13:T13 C18:T18 C23:T23">
    <cfRule type="expression" priority="260" dxfId="78" stopIfTrue="1">
      <formula>AND(COUNTA($C14:$T17)&gt;0,COUNTA($C13:$T13)=0)</formula>
    </cfRule>
  </conditionalFormatting>
  <conditionalFormatting sqref="Q13:T27">
    <cfRule type="expression" priority="278" dxfId="75">
      <formula>SUM($Q13:$T13)&gt;$H13</formula>
    </cfRule>
  </conditionalFormatting>
  <conditionalFormatting sqref="I6:P6">
    <cfRule type="cellIs" priority="279" dxfId="1" operator="greaterThan" stopIfTrue="1">
      <formula>100</formula>
    </cfRule>
    <cfRule type="expression" priority="280" dxfId="75" stopIfTrue="1">
      <formula>_xlfn.SUMIFS($I6:$P6,$I$10:$P$10,I$10)&gt;100</formula>
    </cfRule>
  </conditionalFormatting>
  <dataValidations count="4">
    <dataValidation type="list" allowBlank="1" showInputMessage="1" showErrorMessage="1" sqref="E3:H3">
      <formula1>$AE$1:$AE$45</formula1>
    </dataValidation>
    <dataValidation errorStyle="warning" type="list" allowBlank="1" showInputMessage="1" showErrorMessage="1" prompt="Выберите тип класса из списка" sqref="D13:D27">
      <formula1>$AF$3:$AF$9</formula1>
    </dataValidation>
    <dataValidation type="whole" operator="greaterThanOrEqual" allowBlank="1" showInputMessage="1" showErrorMessage="1" prompt="Введите целое число" sqref="F13:T27 W13:W27">
      <formula1>0</formula1>
    </dataValidation>
    <dataValidation type="decimal" operator="greaterThanOrEqual" allowBlank="1" showInputMessage="1" showErrorMessage="1" sqref="U13:V27">
      <formula1>0</formula1>
    </dataValidation>
  </dataValidations>
  <printOptions/>
  <pageMargins left="0.7086614173228347" right="0.7086614173228347" top="0.7480314960629921" bottom="0.7480314960629921" header="0.31496062992125984" footer="0.31496062992125984"/>
  <pageSetup fitToWidth="3" fitToHeight="1" horizontalDpi="600" verticalDpi="600" orientation="landscape" paperSize="9" scale="72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"/>
  <sheetViews>
    <sheetView view="pageBreakPreview" zoomScale="90" zoomScaleSheetLayoutView="90" zoomScalePageLayoutView="0" workbookViewId="0" topLeftCell="A1">
      <selection activeCell="E3" sqref="E3"/>
    </sheetView>
  </sheetViews>
  <sheetFormatPr defaultColWidth="9.140625" defaultRowHeight="15"/>
  <cols>
    <col min="1" max="1" width="9.140625" style="9" customWidth="1"/>
    <col min="2" max="2" width="19.140625" style="9" customWidth="1"/>
    <col min="3" max="3" width="8.28125" style="9" hidden="1" customWidth="1"/>
    <col min="4" max="4" width="7.57421875" style="9" customWidth="1"/>
    <col min="5" max="11" width="6.140625" style="9" customWidth="1"/>
    <col min="12" max="12" width="8.57421875" style="9" bestFit="1" customWidth="1"/>
    <col min="13" max="13" width="6.57421875" style="9" customWidth="1"/>
    <col min="14" max="14" width="12.57421875" style="9" customWidth="1"/>
    <col min="15" max="15" width="17.7109375" style="9" customWidth="1"/>
    <col min="16" max="16" width="12.7109375" style="9" hidden="1" customWidth="1"/>
    <col min="17" max="16384" width="9.140625" style="9" customWidth="1"/>
  </cols>
  <sheetData>
    <row r="1" spans="1:15" ht="15">
      <c r="A1" s="40"/>
      <c r="B1" s="40"/>
      <c r="C1" s="40"/>
      <c r="D1" s="40"/>
      <c r="E1" s="40"/>
      <c r="F1" s="40"/>
      <c r="G1" s="40"/>
      <c r="H1" s="40"/>
      <c r="I1" s="40"/>
      <c r="J1" s="79" t="s">
        <v>127</v>
      </c>
      <c r="K1" s="111"/>
      <c r="L1" s="40" t="s">
        <v>16</v>
      </c>
      <c r="M1" s="112"/>
      <c r="O1" s="44" t="s">
        <v>0</v>
      </c>
    </row>
    <row r="2" spans="1:16" ht="15">
      <c r="A2" s="41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P2" s="9" t="s">
        <v>8</v>
      </c>
    </row>
    <row r="3" spans="1:16" ht="15">
      <c r="A3" s="40"/>
      <c r="B3" s="40"/>
      <c r="C3" s="42"/>
      <c r="D3" s="42" t="s">
        <v>5</v>
      </c>
      <c r="E3" s="43" t="s">
        <v>138</v>
      </c>
      <c r="F3" s="43"/>
      <c r="G3" s="43"/>
      <c r="H3" s="43"/>
      <c r="I3" s="40"/>
      <c r="J3" s="40"/>
      <c r="K3" s="40"/>
      <c r="L3" s="40"/>
      <c r="M3" s="40"/>
      <c r="N3" s="40"/>
      <c r="O3" s="40"/>
      <c r="P3" s="9" t="s">
        <v>24</v>
      </c>
    </row>
    <row r="4" spans="1:16" ht="15">
      <c r="A4" s="41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9" t="s">
        <v>109</v>
      </c>
    </row>
    <row r="5" spans="1:16" ht="15">
      <c r="A5" s="56"/>
      <c r="B5" s="56"/>
      <c r="C5" s="56"/>
      <c r="D5" s="42" t="s">
        <v>108</v>
      </c>
      <c r="E5" s="110"/>
      <c r="F5" s="43"/>
      <c r="G5" s="43"/>
      <c r="H5" s="43"/>
      <c r="I5" s="40"/>
      <c r="J5" s="40"/>
      <c r="K5" s="40"/>
      <c r="L5" s="40"/>
      <c r="M5" s="11" t="s">
        <v>14</v>
      </c>
      <c r="N5" s="11" t="s">
        <v>99</v>
      </c>
      <c r="P5" s="9" t="s">
        <v>110</v>
      </c>
    </row>
    <row r="6" spans="1:16" ht="15">
      <c r="A6" s="12"/>
      <c r="B6" s="71" t="s">
        <v>8</v>
      </c>
      <c r="D6" s="110"/>
      <c r="E6" s="10"/>
      <c r="F6" s="10"/>
      <c r="M6" s="13"/>
      <c r="N6" s="13"/>
      <c r="P6" s="9" t="s">
        <v>111</v>
      </c>
    </row>
    <row r="7" spans="1:16" ht="15">
      <c r="A7" s="14"/>
      <c r="B7" s="9" t="s">
        <v>11</v>
      </c>
      <c r="M7" s="133">
        <v>8</v>
      </c>
      <c r="N7" s="13" t="s">
        <v>100</v>
      </c>
      <c r="P7" s="9" t="s">
        <v>112</v>
      </c>
    </row>
    <row r="8" spans="1:16" ht="15">
      <c r="A8" s="14"/>
      <c r="B8" s="9" t="s">
        <v>15</v>
      </c>
      <c r="M8" s="133">
        <v>7</v>
      </c>
      <c r="N8" s="13" t="s">
        <v>101</v>
      </c>
      <c r="P8" s="9" t="s">
        <v>113</v>
      </c>
    </row>
    <row r="9" spans="1:16" ht="15">
      <c r="A9" s="14"/>
      <c r="B9" s="16" t="s">
        <v>12</v>
      </c>
      <c r="M9" s="133">
        <v>5</v>
      </c>
      <c r="N9" s="13" t="s">
        <v>102</v>
      </c>
      <c r="P9" s="9" t="s">
        <v>114</v>
      </c>
    </row>
    <row r="10" spans="1:16" ht="15">
      <c r="A10" s="14"/>
      <c r="B10" s="9" t="s">
        <v>83</v>
      </c>
      <c r="M10" s="15">
        <v>0</v>
      </c>
      <c r="N10" s="13" t="s">
        <v>103</v>
      </c>
      <c r="O10" s="17"/>
      <c r="P10" s="17"/>
    </row>
    <row r="11" spans="1:16" ht="15">
      <c r="A11" s="12"/>
      <c r="B11" s="13"/>
      <c r="C11" s="13"/>
      <c r="D11" s="11" t="s">
        <v>13</v>
      </c>
      <c r="E11" s="62">
        <v>1</v>
      </c>
      <c r="F11" s="62">
        <v>1</v>
      </c>
      <c r="G11" s="62">
        <v>1</v>
      </c>
      <c r="H11" s="62">
        <v>1</v>
      </c>
      <c r="I11" s="62">
        <v>1</v>
      </c>
      <c r="J11" s="62">
        <v>1</v>
      </c>
      <c r="K11" s="62">
        <v>1</v>
      </c>
      <c r="L11" s="62">
        <v>1</v>
      </c>
      <c r="O11" s="17"/>
      <c r="P11" s="18" t="s">
        <v>17</v>
      </c>
    </row>
    <row r="12" spans="1:16" ht="15">
      <c r="A12" s="12"/>
      <c r="B12" s="13"/>
      <c r="C12" s="13"/>
      <c r="D12" s="11" t="s">
        <v>116</v>
      </c>
      <c r="E12" s="63">
        <f aca="true" t="shared" si="0" ref="E12:L12">IF(COUNTIF($D$15:$D$54,"&gt;0")=0,"",_xlfn.SUMIFS(E$15:E$54,$D$15:$D$54,"&gt;0")/COUNTIF($D$15:$D$54,"&gt;0"))</f>
      </c>
      <c r="F12" s="63">
        <f t="shared" si="0"/>
      </c>
      <c r="G12" s="63">
        <f t="shared" si="0"/>
      </c>
      <c r="H12" s="63">
        <f t="shared" si="0"/>
      </c>
      <c r="I12" s="63">
        <f t="shared" si="0"/>
      </c>
      <c r="J12" s="63">
        <f t="shared" si="0"/>
      </c>
      <c r="K12" s="63">
        <f t="shared" si="0"/>
      </c>
      <c r="L12" s="63">
        <f t="shared" si="0"/>
      </c>
      <c r="O12" s="17"/>
      <c r="P12" s="18"/>
    </row>
    <row r="13" spans="1:16" ht="15.75" thickBot="1">
      <c r="A13" s="12"/>
      <c r="B13" s="65"/>
      <c r="C13" s="65"/>
      <c r="D13" s="66" t="s">
        <v>117</v>
      </c>
      <c r="E13" s="64">
        <f>IF(COUNTIF($D$15:$D$54,"&gt;0")=0,"",E12/E11)</f>
      </c>
      <c r="F13" s="64">
        <f aca="true" t="shared" si="1" ref="F13:K13">IF(COUNTIF($D$15:$D$54,"&gt;0")=0,"",F12/F11)</f>
      </c>
      <c r="G13" s="64">
        <f t="shared" si="1"/>
      </c>
      <c r="H13" s="64">
        <f t="shared" si="1"/>
      </c>
      <c r="I13" s="64">
        <f t="shared" si="1"/>
      </c>
      <c r="J13" s="64">
        <f t="shared" si="1"/>
      </c>
      <c r="K13" s="64">
        <f t="shared" si="1"/>
      </c>
      <c r="L13" s="64">
        <f>IF(COUNTIF($D$15:$D$54,"&gt;0")=0,"",L12/L11)</f>
      </c>
      <c r="O13" s="17"/>
      <c r="P13" s="18"/>
    </row>
    <row r="14" spans="1:16" ht="60.75" thickBot="1">
      <c r="A14" s="67" t="s">
        <v>1</v>
      </c>
      <c r="B14" s="68" t="s">
        <v>2</v>
      </c>
      <c r="C14" s="69" t="s">
        <v>10</v>
      </c>
      <c r="D14" s="70" t="s">
        <v>3</v>
      </c>
      <c r="E14" s="57" t="s">
        <v>132</v>
      </c>
      <c r="F14" s="58" t="s">
        <v>133</v>
      </c>
      <c r="G14" s="59">
        <v>2</v>
      </c>
      <c r="H14" s="58">
        <v>3</v>
      </c>
      <c r="I14" s="60">
        <v>4</v>
      </c>
      <c r="J14" s="61">
        <v>5</v>
      </c>
      <c r="K14" s="59">
        <v>6</v>
      </c>
      <c r="L14" s="58">
        <v>7</v>
      </c>
      <c r="M14" s="19" t="s">
        <v>4</v>
      </c>
      <c r="N14" s="20" t="str">
        <f>N5</f>
        <v>Оценка</v>
      </c>
      <c r="O14" s="21" t="s">
        <v>93</v>
      </c>
      <c r="P14" s="22" t="s">
        <v>92</v>
      </c>
    </row>
    <row r="15" spans="1:16" ht="15">
      <c r="A15" s="81">
        <v>1</v>
      </c>
      <c r="B15" s="82"/>
      <c r="C15" s="83"/>
      <c r="D15" s="84"/>
      <c r="E15" s="85"/>
      <c r="F15" s="86"/>
      <c r="G15" s="87"/>
      <c r="H15" s="86"/>
      <c r="I15" s="88"/>
      <c r="J15" s="89"/>
      <c r="K15" s="87"/>
      <c r="L15" s="86"/>
      <c r="M15" s="23">
        <f aca="true" t="shared" si="2" ref="M15:M54">IF(SUM(D15)&gt;0,SUM(E15:L15),"")</f>
      </c>
      <c r="N15" s="24">
        <f aca="true" t="shared" si="3" ref="N15:N54">IF(SUM(D15)&gt;0,IF(M15&gt;=$M$7,$N$7,IF(M15&gt;=$M$8,$N$8,IF(M15&gt;=$M$9,$N$9,$N$10))),"")</f>
      </c>
      <c r="O15" s="25">
        <f>IF(B15="","",IF(AND(SUM($D15)=0,COUNTA($E15:$L15)&gt;0),$D$57,IF(OR(E15&gt;E$11,F15&gt;F$11,G15&gt;G$11,H15&gt;H$11,I15&gt;I$11,J15&gt;J$11,K15&gt;K$11,L15&gt;L$11),$D$58,IF(AND($D15="",$C15="да"),$D$59,"нет"))))</f>
      </c>
      <c r="P15" s="26">
        <f>IF(O15="","",IF(O15="нет",0,1))</f>
      </c>
    </row>
    <row r="16" spans="1:16" ht="15">
      <c r="A16" s="90">
        <v>2</v>
      </c>
      <c r="B16" s="91"/>
      <c r="C16" s="92"/>
      <c r="D16" s="93"/>
      <c r="E16" s="94"/>
      <c r="F16" s="95"/>
      <c r="G16" s="96"/>
      <c r="H16" s="95"/>
      <c r="I16" s="97"/>
      <c r="J16" s="98"/>
      <c r="K16" s="96"/>
      <c r="L16" s="95"/>
      <c r="M16" s="27">
        <f t="shared" si="2"/>
      </c>
      <c r="N16" s="28">
        <f t="shared" si="3"/>
      </c>
      <c r="O16" s="29">
        <f aca="true" t="shared" si="4" ref="O16:O54">IF(B16="","",IF(AND(SUM($D16)=0,COUNTA($E16:$L16)&gt;0),$D$57,IF(OR(E16&gt;E$11,F16&gt;F$11,G16&gt;G$11,H16&gt;H$11,I16&gt;I$11,J16&gt;J$11,K16&gt;K$11,L16&gt;L$11),$D$58,IF(AND($D16="",$C16="да"),$D$59,"нет"))))</f>
      </c>
      <c r="P16" s="30">
        <f aca="true" t="shared" si="5" ref="P16:P54">IF(O16="","",IF(O16="нет",0,1))</f>
      </c>
    </row>
    <row r="17" spans="1:16" ht="15">
      <c r="A17" s="90">
        <v>3</v>
      </c>
      <c r="B17" s="91"/>
      <c r="C17" s="92"/>
      <c r="D17" s="93"/>
      <c r="E17" s="94"/>
      <c r="F17" s="95"/>
      <c r="G17" s="96"/>
      <c r="H17" s="95"/>
      <c r="I17" s="97"/>
      <c r="J17" s="98"/>
      <c r="K17" s="96"/>
      <c r="L17" s="95"/>
      <c r="M17" s="27">
        <f t="shared" si="2"/>
      </c>
      <c r="N17" s="28">
        <f t="shared" si="3"/>
      </c>
      <c r="O17" s="29">
        <f t="shared" si="4"/>
      </c>
      <c r="P17" s="30">
        <f t="shared" si="5"/>
      </c>
    </row>
    <row r="18" spans="1:16" ht="15">
      <c r="A18" s="90">
        <v>4</v>
      </c>
      <c r="B18" s="91"/>
      <c r="C18" s="92"/>
      <c r="D18" s="93"/>
      <c r="E18" s="94"/>
      <c r="F18" s="95"/>
      <c r="G18" s="96"/>
      <c r="H18" s="95"/>
      <c r="I18" s="97"/>
      <c r="J18" s="98"/>
      <c r="K18" s="96"/>
      <c r="L18" s="95"/>
      <c r="M18" s="27">
        <f t="shared" si="2"/>
      </c>
      <c r="N18" s="28">
        <f t="shared" si="3"/>
      </c>
      <c r="O18" s="29">
        <f t="shared" si="4"/>
      </c>
      <c r="P18" s="30">
        <f t="shared" si="5"/>
      </c>
    </row>
    <row r="19" spans="1:16" ht="15.75" thickBot="1">
      <c r="A19" s="99">
        <v>5</v>
      </c>
      <c r="B19" s="100"/>
      <c r="C19" s="101"/>
      <c r="D19" s="102"/>
      <c r="E19" s="103"/>
      <c r="F19" s="104"/>
      <c r="G19" s="105"/>
      <c r="H19" s="104"/>
      <c r="I19" s="106"/>
      <c r="J19" s="107"/>
      <c r="K19" s="105"/>
      <c r="L19" s="104"/>
      <c r="M19" s="31">
        <f t="shared" si="2"/>
      </c>
      <c r="N19" s="32">
        <f t="shared" si="3"/>
      </c>
      <c r="O19" s="33">
        <f t="shared" si="4"/>
      </c>
      <c r="P19" s="34">
        <f t="shared" si="5"/>
      </c>
    </row>
    <row r="20" spans="1:16" ht="15">
      <c r="A20" s="108">
        <v>6</v>
      </c>
      <c r="B20" s="82"/>
      <c r="C20" s="83"/>
      <c r="D20" s="84"/>
      <c r="E20" s="85"/>
      <c r="F20" s="86"/>
      <c r="G20" s="87"/>
      <c r="H20" s="86"/>
      <c r="I20" s="88"/>
      <c r="J20" s="89"/>
      <c r="K20" s="87"/>
      <c r="L20" s="86"/>
      <c r="M20" s="35">
        <f t="shared" si="2"/>
      </c>
      <c r="N20" s="36">
        <f t="shared" si="3"/>
      </c>
      <c r="O20" s="25">
        <f t="shared" si="4"/>
      </c>
      <c r="P20" s="26">
        <f t="shared" si="5"/>
      </c>
    </row>
    <row r="21" spans="1:16" ht="15">
      <c r="A21" s="90">
        <v>7</v>
      </c>
      <c r="B21" s="91"/>
      <c r="C21" s="92"/>
      <c r="D21" s="93"/>
      <c r="E21" s="94"/>
      <c r="F21" s="95"/>
      <c r="G21" s="96"/>
      <c r="H21" s="95"/>
      <c r="I21" s="97"/>
      <c r="J21" s="98"/>
      <c r="K21" s="96"/>
      <c r="L21" s="95"/>
      <c r="M21" s="27">
        <f t="shared" si="2"/>
      </c>
      <c r="N21" s="28">
        <f t="shared" si="3"/>
      </c>
      <c r="O21" s="29">
        <f t="shared" si="4"/>
      </c>
      <c r="P21" s="30">
        <f t="shared" si="5"/>
      </c>
    </row>
    <row r="22" spans="1:16" ht="15">
      <c r="A22" s="90">
        <v>8</v>
      </c>
      <c r="B22" s="91"/>
      <c r="C22" s="92"/>
      <c r="D22" s="93"/>
      <c r="E22" s="94"/>
      <c r="F22" s="95"/>
      <c r="G22" s="96"/>
      <c r="H22" s="95"/>
      <c r="I22" s="97"/>
      <c r="J22" s="98"/>
      <c r="K22" s="96"/>
      <c r="L22" s="95"/>
      <c r="M22" s="27">
        <f t="shared" si="2"/>
      </c>
      <c r="N22" s="28">
        <f t="shared" si="3"/>
      </c>
      <c r="O22" s="29">
        <f t="shared" si="4"/>
      </c>
      <c r="P22" s="30">
        <f t="shared" si="5"/>
      </c>
    </row>
    <row r="23" spans="1:16" ht="15">
      <c r="A23" s="90">
        <v>9</v>
      </c>
      <c r="B23" s="91"/>
      <c r="C23" s="92"/>
      <c r="D23" s="93"/>
      <c r="E23" s="94"/>
      <c r="F23" s="95"/>
      <c r="G23" s="96"/>
      <c r="H23" s="95"/>
      <c r="I23" s="97"/>
      <c r="J23" s="98"/>
      <c r="K23" s="96"/>
      <c r="L23" s="95"/>
      <c r="M23" s="27">
        <f t="shared" si="2"/>
      </c>
      <c r="N23" s="28">
        <f t="shared" si="3"/>
      </c>
      <c r="O23" s="29">
        <f t="shared" si="4"/>
      </c>
      <c r="P23" s="30">
        <f t="shared" si="5"/>
      </c>
    </row>
    <row r="24" spans="1:16" ht="15.75" thickBot="1">
      <c r="A24" s="109">
        <v>10</v>
      </c>
      <c r="B24" s="100"/>
      <c r="C24" s="101"/>
      <c r="D24" s="102"/>
      <c r="E24" s="103"/>
      <c r="F24" s="104"/>
      <c r="G24" s="105"/>
      <c r="H24" s="104"/>
      <c r="I24" s="106"/>
      <c r="J24" s="107"/>
      <c r="K24" s="105"/>
      <c r="L24" s="104"/>
      <c r="M24" s="37">
        <f t="shared" si="2"/>
      </c>
      <c r="N24" s="38">
        <f t="shared" si="3"/>
      </c>
      <c r="O24" s="33">
        <f t="shared" si="4"/>
      </c>
      <c r="P24" s="34">
        <f t="shared" si="5"/>
      </c>
    </row>
    <row r="25" spans="1:16" ht="15">
      <c r="A25" s="81">
        <v>11</v>
      </c>
      <c r="B25" s="82"/>
      <c r="C25" s="83"/>
      <c r="D25" s="84"/>
      <c r="E25" s="85"/>
      <c r="F25" s="86"/>
      <c r="G25" s="87"/>
      <c r="H25" s="86"/>
      <c r="I25" s="88"/>
      <c r="J25" s="89"/>
      <c r="K25" s="87"/>
      <c r="L25" s="86"/>
      <c r="M25" s="23">
        <f t="shared" si="2"/>
      </c>
      <c r="N25" s="24">
        <f t="shared" si="3"/>
      </c>
      <c r="O25" s="25">
        <f t="shared" si="4"/>
      </c>
      <c r="P25" s="26">
        <f t="shared" si="5"/>
      </c>
    </row>
    <row r="26" spans="1:16" ht="15">
      <c r="A26" s="90">
        <v>12</v>
      </c>
      <c r="B26" s="91"/>
      <c r="C26" s="92"/>
      <c r="D26" s="93"/>
      <c r="E26" s="94"/>
      <c r="F26" s="95"/>
      <c r="G26" s="96"/>
      <c r="H26" s="95"/>
      <c r="I26" s="97"/>
      <c r="J26" s="98"/>
      <c r="K26" s="96"/>
      <c r="L26" s="95"/>
      <c r="M26" s="27">
        <f t="shared" si="2"/>
      </c>
      <c r="N26" s="28">
        <f t="shared" si="3"/>
      </c>
      <c r="O26" s="29">
        <f t="shared" si="4"/>
      </c>
      <c r="P26" s="30">
        <f t="shared" si="5"/>
      </c>
    </row>
    <row r="27" spans="1:16" ht="15">
      <c r="A27" s="90">
        <v>13</v>
      </c>
      <c r="B27" s="91"/>
      <c r="C27" s="92"/>
      <c r="D27" s="93"/>
      <c r="E27" s="94"/>
      <c r="F27" s="95"/>
      <c r="G27" s="96"/>
      <c r="H27" s="95"/>
      <c r="I27" s="97"/>
      <c r="J27" s="98"/>
      <c r="K27" s="96"/>
      <c r="L27" s="95"/>
      <c r="M27" s="27">
        <f t="shared" si="2"/>
      </c>
      <c r="N27" s="28">
        <f t="shared" si="3"/>
      </c>
      <c r="O27" s="29">
        <f t="shared" si="4"/>
      </c>
      <c r="P27" s="30">
        <f t="shared" si="5"/>
      </c>
    </row>
    <row r="28" spans="1:16" ht="15">
      <c r="A28" s="90">
        <v>14</v>
      </c>
      <c r="B28" s="91"/>
      <c r="C28" s="92"/>
      <c r="D28" s="93"/>
      <c r="E28" s="94"/>
      <c r="F28" s="95"/>
      <c r="G28" s="96"/>
      <c r="H28" s="95"/>
      <c r="I28" s="97"/>
      <c r="J28" s="98"/>
      <c r="K28" s="96"/>
      <c r="L28" s="95"/>
      <c r="M28" s="27">
        <f t="shared" si="2"/>
      </c>
      <c r="N28" s="28">
        <f t="shared" si="3"/>
      </c>
      <c r="O28" s="29">
        <f t="shared" si="4"/>
      </c>
      <c r="P28" s="30">
        <f t="shared" si="5"/>
      </c>
    </row>
    <row r="29" spans="1:16" ht="15.75" thickBot="1">
      <c r="A29" s="99">
        <v>15</v>
      </c>
      <c r="B29" s="100"/>
      <c r="C29" s="101"/>
      <c r="D29" s="102"/>
      <c r="E29" s="103"/>
      <c r="F29" s="104"/>
      <c r="G29" s="105"/>
      <c r="H29" s="104"/>
      <c r="I29" s="106"/>
      <c r="J29" s="107"/>
      <c r="K29" s="105"/>
      <c r="L29" s="104"/>
      <c r="M29" s="31">
        <f t="shared" si="2"/>
      </c>
      <c r="N29" s="32">
        <f t="shared" si="3"/>
      </c>
      <c r="O29" s="33">
        <f t="shared" si="4"/>
      </c>
      <c r="P29" s="34">
        <f t="shared" si="5"/>
      </c>
    </row>
    <row r="30" spans="1:16" ht="15">
      <c r="A30" s="108">
        <v>16</v>
      </c>
      <c r="B30" s="82"/>
      <c r="C30" s="83"/>
      <c r="D30" s="84"/>
      <c r="E30" s="85"/>
      <c r="F30" s="86"/>
      <c r="G30" s="87"/>
      <c r="H30" s="86"/>
      <c r="I30" s="88"/>
      <c r="J30" s="89"/>
      <c r="K30" s="87"/>
      <c r="L30" s="86"/>
      <c r="M30" s="35">
        <f t="shared" si="2"/>
      </c>
      <c r="N30" s="36">
        <f t="shared" si="3"/>
      </c>
      <c r="O30" s="25">
        <f t="shared" si="4"/>
      </c>
      <c r="P30" s="26">
        <f t="shared" si="5"/>
      </c>
    </row>
    <row r="31" spans="1:16" ht="15">
      <c r="A31" s="90">
        <v>17</v>
      </c>
      <c r="B31" s="91"/>
      <c r="C31" s="92"/>
      <c r="D31" s="93"/>
      <c r="E31" s="94"/>
      <c r="F31" s="95"/>
      <c r="G31" s="96"/>
      <c r="H31" s="95"/>
      <c r="I31" s="97"/>
      <c r="J31" s="98"/>
      <c r="K31" s="96"/>
      <c r="L31" s="95"/>
      <c r="M31" s="27">
        <f t="shared" si="2"/>
      </c>
      <c r="N31" s="28">
        <f t="shared" si="3"/>
      </c>
      <c r="O31" s="29">
        <f t="shared" si="4"/>
      </c>
      <c r="P31" s="30">
        <f t="shared" si="5"/>
      </c>
    </row>
    <row r="32" spans="1:16" ht="15">
      <c r="A32" s="90">
        <v>18</v>
      </c>
      <c r="B32" s="91"/>
      <c r="C32" s="92"/>
      <c r="D32" s="93"/>
      <c r="E32" s="94"/>
      <c r="F32" s="95"/>
      <c r="G32" s="96"/>
      <c r="H32" s="95"/>
      <c r="I32" s="97"/>
      <c r="J32" s="98"/>
      <c r="K32" s="96"/>
      <c r="L32" s="95"/>
      <c r="M32" s="27">
        <f t="shared" si="2"/>
      </c>
      <c r="N32" s="28">
        <f t="shared" si="3"/>
      </c>
      <c r="O32" s="29">
        <f t="shared" si="4"/>
      </c>
      <c r="P32" s="30">
        <f t="shared" si="5"/>
      </c>
    </row>
    <row r="33" spans="1:16" ht="15">
      <c r="A33" s="90">
        <v>19</v>
      </c>
      <c r="B33" s="91"/>
      <c r="C33" s="92"/>
      <c r="D33" s="93"/>
      <c r="E33" s="94"/>
      <c r="F33" s="95"/>
      <c r="G33" s="96"/>
      <c r="H33" s="95"/>
      <c r="I33" s="97"/>
      <c r="J33" s="98"/>
      <c r="K33" s="96"/>
      <c r="L33" s="95"/>
      <c r="M33" s="27">
        <f t="shared" si="2"/>
      </c>
      <c r="N33" s="28">
        <f t="shared" si="3"/>
      </c>
      <c r="O33" s="29">
        <f t="shared" si="4"/>
      </c>
      <c r="P33" s="30">
        <f t="shared" si="5"/>
      </c>
    </row>
    <row r="34" spans="1:16" ht="15.75" thickBot="1">
      <c r="A34" s="109">
        <v>20</v>
      </c>
      <c r="B34" s="100"/>
      <c r="C34" s="101"/>
      <c r="D34" s="102"/>
      <c r="E34" s="103"/>
      <c r="F34" s="104"/>
      <c r="G34" s="105"/>
      <c r="H34" s="104"/>
      <c r="I34" s="106"/>
      <c r="J34" s="107"/>
      <c r="K34" s="105"/>
      <c r="L34" s="104"/>
      <c r="M34" s="37">
        <f t="shared" si="2"/>
      </c>
      <c r="N34" s="38">
        <f t="shared" si="3"/>
      </c>
      <c r="O34" s="33">
        <f t="shared" si="4"/>
      </c>
      <c r="P34" s="34">
        <f t="shared" si="5"/>
      </c>
    </row>
    <row r="35" spans="1:16" ht="15">
      <c r="A35" s="81">
        <v>21</v>
      </c>
      <c r="B35" s="82"/>
      <c r="C35" s="83"/>
      <c r="D35" s="84"/>
      <c r="E35" s="85"/>
      <c r="F35" s="86"/>
      <c r="G35" s="87"/>
      <c r="H35" s="86"/>
      <c r="I35" s="88"/>
      <c r="J35" s="89"/>
      <c r="K35" s="87"/>
      <c r="L35" s="86"/>
      <c r="M35" s="23">
        <f t="shared" si="2"/>
      </c>
      <c r="N35" s="24">
        <f t="shared" si="3"/>
      </c>
      <c r="O35" s="25">
        <f t="shared" si="4"/>
      </c>
      <c r="P35" s="26">
        <f t="shared" si="5"/>
      </c>
    </row>
    <row r="36" spans="1:16" ht="15">
      <c r="A36" s="90">
        <v>22</v>
      </c>
      <c r="B36" s="91"/>
      <c r="C36" s="92"/>
      <c r="D36" s="93"/>
      <c r="E36" s="94"/>
      <c r="F36" s="95"/>
      <c r="G36" s="96"/>
      <c r="H36" s="95"/>
      <c r="I36" s="97"/>
      <c r="J36" s="98"/>
      <c r="K36" s="96"/>
      <c r="L36" s="95"/>
      <c r="M36" s="27">
        <f t="shared" si="2"/>
      </c>
      <c r="N36" s="28">
        <f t="shared" si="3"/>
      </c>
      <c r="O36" s="29">
        <f t="shared" si="4"/>
      </c>
      <c r="P36" s="30">
        <f t="shared" si="5"/>
      </c>
    </row>
    <row r="37" spans="1:16" ht="15">
      <c r="A37" s="90">
        <v>23</v>
      </c>
      <c r="B37" s="91"/>
      <c r="C37" s="92"/>
      <c r="D37" s="93"/>
      <c r="E37" s="94"/>
      <c r="F37" s="95"/>
      <c r="G37" s="96"/>
      <c r="H37" s="95"/>
      <c r="I37" s="97"/>
      <c r="J37" s="98"/>
      <c r="K37" s="96"/>
      <c r="L37" s="95"/>
      <c r="M37" s="27">
        <f t="shared" si="2"/>
      </c>
      <c r="N37" s="28">
        <f t="shared" si="3"/>
      </c>
      <c r="O37" s="29">
        <f t="shared" si="4"/>
      </c>
      <c r="P37" s="30">
        <f t="shared" si="5"/>
      </c>
    </row>
    <row r="38" spans="1:16" ht="15">
      <c r="A38" s="90">
        <v>24</v>
      </c>
      <c r="B38" s="91"/>
      <c r="C38" s="92"/>
      <c r="D38" s="93"/>
      <c r="E38" s="94"/>
      <c r="F38" s="95"/>
      <c r="G38" s="96"/>
      <c r="H38" s="95"/>
      <c r="I38" s="97"/>
      <c r="J38" s="98"/>
      <c r="K38" s="96"/>
      <c r="L38" s="95"/>
      <c r="M38" s="27">
        <f t="shared" si="2"/>
      </c>
      <c r="N38" s="28">
        <f t="shared" si="3"/>
      </c>
      <c r="O38" s="29">
        <f t="shared" si="4"/>
      </c>
      <c r="P38" s="30">
        <f t="shared" si="5"/>
      </c>
    </row>
    <row r="39" spans="1:16" ht="15.75" thickBot="1">
      <c r="A39" s="99">
        <v>25</v>
      </c>
      <c r="B39" s="100"/>
      <c r="C39" s="101"/>
      <c r="D39" s="102"/>
      <c r="E39" s="103"/>
      <c r="F39" s="104"/>
      <c r="G39" s="105"/>
      <c r="H39" s="104"/>
      <c r="I39" s="106"/>
      <c r="J39" s="107"/>
      <c r="K39" s="105"/>
      <c r="L39" s="104"/>
      <c r="M39" s="31">
        <f t="shared" si="2"/>
      </c>
      <c r="N39" s="32">
        <f t="shared" si="3"/>
      </c>
      <c r="O39" s="33">
        <f t="shared" si="4"/>
      </c>
      <c r="P39" s="34">
        <f t="shared" si="5"/>
      </c>
    </row>
    <row r="40" spans="1:16" ht="15">
      <c r="A40" s="81">
        <v>26</v>
      </c>
      <c r="B40" s="82"/>
      <c r="C40" s="83"/>
      <c r="D40" s="84"/>
      <c r="E40" s="85"/>
      <c r="F40" s="86"/>
      <c r="G40" s="87"/>
      <c r="H40" s="86"/>
      <c r="I40" s="88"/>
      <c r="J40" s="89"/>
      <c r="K40" s="87"/>
      <c r="L40" s="86"/>
      <c r="M40" s="23">
        <f t="shared" si="2"/>
      </c>
      <c r="N40" s="24">
        <f t="shared" si="3"/>
      </c>
      <c r="O40" s="25">
        <f t="shared" si="4"/>
      </c>
      <c r="P40" s="26">
        <f t="shared" si="5"/>
      </c>
    </row>
    <row r="41" spans="1:16" ht="15">
      <c r="A41" s="90">
        <v>27</v>
      </c>
      <c r="B41" s="91"/>
      <c r="C41" s="92"/>
      <c r="D41" s="93"/>
      <c r="E41" s="94"/>
      <c r="F41" s="95"/>
      <c r="G41" s="96"/>
      <c r="H41" s="95"/>
      <c r="I41" s="97"/>
      <c r="J41" s="98"/>
      <c r="K41" s="96"/>
      <c r="L41" s="95"/>
      <c r="M41" s="27">
        <f t="shared" si="2"/>
      </c>
      <c r="N41" s="28">
        <f t="shared" si="3"/>
      </c>
      <c r="O41" s="29">
        <f t="shared" si="4"/>
      </c>
      <c r="P41" s="30">
        <f t="shared" si="5"/>
      </c>
    </row>
    <row r="42" spans="1:16" ht="15">
      <c r="A42" s="90">
        <v>28</v>
      </c>
      <c r="B42" s="91"/>
      <c r="C42" s="92"/>
      <c r="D42" s="93"/>
      <c r="E42" s="94"/>
      <c r="F42" s="95"/>
      <c r="G42" s="96"/>
      <c r="H42" s="95"/>
      <c r="I42" s="97"/>
      <c r="J42" s="98"/>
      <c r="K42" s="96"/>
      <c r="L42" s="95"/>
      <c r="M42" s="27">
        <f t="shared" si="2"/>
      </c>
      <c r="N42" s="28">
        <f t="shared" si="3"/>
      </c>
      <c r="O42" s="29">
        <f t="shared" si="4"/>
      </c>
      <c r="P42" s="30">
        <f t="shared" si="5"/>
      </c>
    </row>
    <row r="43" spans="1:16" ht="15">
      <c r="A43" s="90">
        <v>29</v>
      </c>
      <c r="B43" s="91"/>
      <c r="C43" s="92"/>
      <c r="D43" s="93"/>
      <c r="E43" s="94"/>
      <c r="F43" s="95"/>
      <c r="G43" s="96"/>
      <c r="H43" s="95"/>
      <c r="I43" s="97"/>
      <c r="J43" s="98"/>
      <c r="K43" s="96"/>
      <c r="L43" s="95"/>
      <c r="M43" s="27">
        <f t="shared" si="2"/>
      </c>
      <c r="N43" s="28">
        <f t="shared" si="3"/>
      </c>
      <c r="O43" s="29">
        <f t="shared" si="4"/>
      </c>
      <c r="P43" s="30">
        <f t="shared" si="5"/>
      </c>
    </row>
    <row r="44" spans="1:16" ht="15.75" thickBot="1">
      <c r="A44" s="99">
        <v>30</v>
      </c>
      <c r="B44" s="100"/>
      <c r="C44" s="101"/>
      <c r="D44" s="102"/>
      <c r="E44" s="103"/>
      <c r="F44" s="104"/>
      <c r="G44" s="105"/>
      <c r="H44" s="104"/>
      <c r="I44" s="106"/>
      <c r="J44" s="107"/>
      <c r="K44" s="105"/>
      <c r="L44" s="104"/>
      <c r="M44" s="31">
        <f t="shared" si="2"/>
      </c>
      <c r="N44" s="32">
        <f t="shared" si="3"/>
      </c>
      <c r="O44" s="33">
        <f t="shared" si="4"/>
      </c>
      <c r="P44" s="34">
        <f t="shared" si="5"/>
      </c>
    </row>
    <row r="45" spans="1:16" ht="15">
      <c r="A45" s="81">
        <v>31</v>
      </c>
      <c r="B45" s="82"/>
      <c r="C45" s="83"/>
      <c r="D45" s="84"/>
      <c r="E45" s="85"/>
      <c r="F45" s="86"/>
      <c r="G45" s="87"/>
      <c r="H45" s="86"/>
      <c r="I45" s="88"/>
      <c r="J45" s="89"/>
      <c r="K45" s="87"/>
      <c r="L45" s="86"/>
      <c r="M45" s="23">
        <f t="shared" si="2"/>
      </c>
      <c r="N45" s="24">
        <f t="shared" si="3"/>
      </c>
      <c r="O45" s="25">
        <f t="shared" si="4"/>
      </c>
      <c r="P45" s="26">
        <f t="shared" si="5"/>
      </c>
    </row>
    <row r="46" spans="1:16" ht="15">
      <c r="A46" s="90">
        <v>32</v>
      </c>
      <c r="B46" s="91"/>
      <c r="C46" s="92"/>
      <c r="D46" s="93"/>
      <c r="E46" s="94"/>
      <c r="F46" s="95"/>
      <c r="G46" s="96"/>
      <c r="H46" s="95"/>
      <c r="I46" s="97"/>
      <c r="J46" s="98"/>
      <c r="K46" s="96"/>
      <c r="L46" s="95"/>
      <c r="M46" s="27">
        <f t="shared" si="2"/>
      </c>
      <c r="N46" s="28">
        <f t="shared" si="3"/>
      </c>
      <c r="O46" s="29">
        <f t="shared" si="4"/>
      </c>
      <c r="P46" s="30">
        <f t="shared" si="5"/>
      </c>
    </row>
    <row r="47" spans="1:16" ht="15">
      <c r="A47" s="90">
        <v>33</v>
      </c>
      <c r="B47" s="91"/>
      <c r="C47" s="92"/>
      <c r="D47" s="93"/>
      <c r="E47" s="94"/>
      <c r="F47" s="95"/>
      <c r="G47" s="96"/>
      <c r="H47" s="95"/>
      <c r="I47" s="97"/>
      <c r="J47" s="98"/>
      <c r="K47" s="96"/>
      <c r="L47" s="95"/>
      <c r="M47" s="27">
        <f t="shared" si="2"/>
      </c>
      <c r="N47" s="28">
        <f t="shared" si="3"/>
      </c>
      <c r="O47" s="29">
        <f t="shared" si="4"/>
      </c>
      <c r="P47" s="30">
        <f t="shared" si="5"/>
      </c>
    </row>
    <row r="48" spans="1:16" ht="15">
      <c r="A48" s="90">
        <v>34</v>
      </c>
      <c r="B48" s="91"/>
      <c r="C48" s="92"/>
      <c r="D48" s="93"/>
      <c r="E48" s="94"/>
      <c r="F48" s="95"/>
      <c r="G48" s="96"/>
      <c r="H48" s="95"/>
      <c r="I48" s="97"/>
      <c r="J48" s="98"/>
      <c r="K48" s="96"/>
      <c r="L48" s="95"/>
      <c r="M48" s="27">
        <f t="shared" si="2"/>
      </c>
      <c r="N48" s="28">
        <f t="shared" si="3"/>
      </c>
      <c r="O48" s="29">
        <f t="shared" si="4"/>
      </c>
      <c r="P48" s="30">
        <f t="shared" si="5"/>
      </c>
    </row>
    <row r="49" spans="1:16" ht="15.75" thickBot="1">
      <c r="A49" s="99">
        <v>35</v>
      </c>
      <c r="B49" s="100"/>
      <c r="C49" s="101"/>
      <c r="D49" s="102"/>
      <c r="E49" s="103"/>
      <c r="F49" s="104"/>
      <c r="G49" s="105"/>
      <c r="H49" s="104"/>
      <c r="I49" s="106"/>
      <c r="J49" s="107"/>
      <c r="K49" s="105"/>
      <c r="L49" s="104"/>
      <c r="M49" s="31">
        <f t="shared" si="2"/>
      </c>
      <c r="N49" s="32">
        <f t="shared" si="3"/>
      </c>
      <c r="O49" s="33">
        <f t="shared" si="4"/>
      </c>
      <c r="P49" s="34">
        <f t="shared" si="5"/>
      </c>
    </row>
    <row r="50" spans="1:16" ht="15">
      <c r="A50" s="81">
        <v>36</v>
      </c>
      <c r="B50" s="82"/>
      <c r="C50" s="83"/>
      <c r="D50" s="84"/>
      <c r="E50" s="85"/>
      <c r="F50" s="86"/>
      <c r="G50" s="87"/>
      <c r="H50" s="86"/>
      <c r="I50" s="88"/>
      <c r="J50" s="89"/>
      <c r="K50" s="87"/>
      <c r="L50" s="86"/>
      <c r="M50" s="23">
        <f t="shared" si="2"/>
      </c>
      <c r="N50" s="24">
        <f t="shared" si="3"/>
      </c>
      <c r="O50" s="25">
        <f t="shared" si="4"/>
      </c>
      <c r="P50" s="26">
        <f t="shared" si="5"/>
      </c>
    </row>
    <row r="51" spans="1:16" ht="15">
      <c r="A51" s="90">
        <v>37</v>
      </c>
      <c r="B51" s="91"/>
      <c r="C51" s="92"/>
      <c r="D51" s="93"/>
      <c r="E51" s="94"/>
      <c r="F51" s="95"/>
      <c r="G51" s="96"/>
      <c r="H51" s="95"/>
      <c r="I51" s="97"/>
      <c r="J51" s="98"/>
      <c r="K51" s="96"/>
      <c r="L51" s="95"/>
      <c r="M51" s="27">
        <f t="shared" si="2"/>
      </c>
      <c r="N51" s="28">
        <f t="shared" si="3"/>
      </c>
      <c r="O51" s="29">
        <f t="shared" si="4"/>
      </c>
      <c r="P51" s="30">
        <f t="shared" si="5"/>
      </c>
    </row>
    <row r="52" spans="1:16" ht="15">
      <c r="A52" s="90">
        <v>38</v>
      </c>
      <c r="B52" s="91"/>
      <c r="C52" s="92"/>
      <c r="D52" s="93"/>
      <c r="E52" s="94"/>
      <c r="F52" s="95"/>
      <c r="G52" s="96"/>
      <c r="H52" s="95"/>
      <c r="I52" s="97"/>
      <c r="J52" s="98"/>
      <c r="K52" s="96"/>
      <c r="L52" s="95"/>
      <c r="M52" s="27">
        <f t="shared" si="2"/>
      </c>
      <c r="N52" s="28">
        <f t="shared" si="3"/>
      </c>
      <c r="O52" s="29">
        <f t="shared" si="4"/>
      </c>
      <c r="P52" s="30">
        <f t="shared" si="5"/>
      </c>
    </row>
    <row r="53" spans="1:16" ht="15">
      <c r="A53" s="90">
        <v>39</v>
      </c>
      <c r="B53" s="91"/>
      <c r="C53" s="92"/>
      <c r="D53" s="93"/>
      <c r="E53" s="94"/>
      <c r="F53" s="95"/>
      <c r="G53" s="96"/>
      <c r="H53" s="95"/>
      <c r="I53" s="97"/>
      <c r="J53" s="98"/>
      <c r="K53" s="96"/>
      <c r="L53" s="95"/>
      <c r="M53" s="27">
        <f t="shared" si="2"/>
      </c>
      <c r="N53" s="28">
        <f t="shared" si="3"/>
      </c>
      <c r="O53" s="29">
        <f t="shared" si="4"/>
      </c>
      <c r="P53" s="30">
        <f t="shared" si="5"/>
      </c>
    </row>
    <row r="54" spans="1:16" ht="15.75" thickBot="1">
      <c r="A54" s="99">
        <v>40</v>
      </c>
      <c r="B54" s="100"/>
      <c r="C54" s="101"/>
      <c r="D54" s="102"/>
      <c r="E54" s="103"/>
      <c r="F54" s="104"/>
      <c r="G54" s="105"/>
      <c r="H54" s="104"/>
      <c r="I54" s="106"/>
      <c r="J54" s="107"/>
      <c r="K54" s="105"/>
      <c r="L54" s="104"/>
      <c r="M54" s="31">
        <f t="shared" si="2"/>
      </c>
      <c r="N54" s="32">
        <f t="shared" si="3"/>
      </c>
      <c r="O54" s="33">
        <f t="shared" si="4"/>
      </c>
      <c r="P54" s="34">
        <f t="shared" si="5"/>
      </c>
    </row>
    <row r="56" spans="2:4" ht="15">
      <c r="B56" s="9" t="s">
        <v>94</v>
      </c>
      <c r="D56" s="9" t="s">
        <v>90</v>
      </c>
    </row>
    <row r="57" spans="2:4" ht="15">
      <c r="B57" s="9">
        <v>1</v>
      </c>
      <c r="D57" s="9" t="s">
        <v>89</v>
      </c>
    </row>
    <row r="58" spans="2:4" ht="15">
      <c r="B58" s="9">
        <v>2</v>
      </c>
      <c r="D58" s="9" t="s">
        <v>91</v>
      </c>
    </row>
    <row r="59" spans="1:4" ht="15">
      <c r="A59" s="39"/>
      <c r="B59" s="9">
        <v>3</v>
      </c>
      <c r="D59" s="9" t="s">
        <v>115</v>
      </c>
    </row>
  </sheetData>
  <sheetProtection password="EE1B" sheet="1" formatRows="0"/>
  <conditionalFormatting sqref="E15:L54">
    <cfRule type="expression" priority="2" dxfId="1" stopIfTrue="1">
      <formula>E15&gt;E$11</formula>
    </cfRule>
  </conditionalFormatting>
  <conditionalFormatting sqref="D6 E5 K1 M1">
    <cfRule type="containsBlanks" priority="1" dxfId="1" stopIfTrue="1">
      <formula>LEN(TRIM(D1))=0</formula>
    </cfRule>
  </conditionalFormatting>
  <conditionalFormatting sqref="C15:C54">
    <cfRule type="expression" priority="3" dxfId="1">
      <formula>AND(SUM($D15:$L15)&lt;&gt;0,$C15="")</formula>
    </cfRule>
  </conditionalFormatting>
  <conditionalFormatting sqref="D15:L54">
    <cfRule type="expression" priority="4" dxfId="1" stopIfTrue="1">
      <formula>AND($B15&lt;&gt;"",$C15="да",$D15="")</formula>
    </cfRule>
    <cfRule type="expression" priority="5" dxfId="0" stopIfTrue="1">
      <formula>AND(SUM($D15)=0,COUNTA($E15:$L15)&gt;0)</formula>
    </cfRule>
  </conditionalFormatting>
  <dataValidations count="5">
    <dataValidation type="whole" allowBlank="1" showInputMessage="1" showErrorMessage="1" sqref="E15:L54">
      <formula1>0</formula1>
      <formula2>E$11</formula2>
    </dataValidation>
    <dataValidation allowBlank="1" prompt="Укажите класс с литерой (если есть)" sqref="K1"/>
    <dataValidation allowBlank="1" showInputMessage="1" showErrorMessage="1" prompt="Укажите наименование образовательной организации, например, СОШ №3" sqref="M1"/>
    <dataValidation type="list" allowBlank="1" showInputMessage="1" showErrorMessage="1" promptTitle="Введите тип класса" prompt="общ - общеобразовательный класс;&#10;про - профильный по предмету данной КДР;&#10;лиц - лицейский класс;&#10;лицпро - лицейский класс с профилем по предмету КДР;&#10;гим - гимназический класс;&#10;гимпро - гимназический класс с профилем по предмету КДР" sqref="D6">
      <formula1>$P$3:$P$9</formula1>
    </dataValidation>
    <dataValidation errorStyle="warning" type="list" allowBlank="1" showInputMessage="1" showErrorMessage="1" sqref="C15:C54">
      <formula1>"да,нет"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0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"/>
  <sheetViews>
    <sheetView view="pageBreakPreview" zoomScale="90" zoomScaleSheetLayoutView="90" zoomScalePageLayoutView="0" workbookViewId="0" topLeftCell="A1">
      <selection activeCell="E3" sqref="E3"/>
    </sheetView>
  </sheetViews>
  <sheetFormatPr defaultColWidth="9.140625" defaultRowHeight="15"/>
  <cols>
    <col min="1" max="1" width="9.140625" style="9" customWidth="1"/>
    <col min="2" max="2" width="19.140625" style="9" customWidth="1"/>
    <col min="3" max="3" width="8.28125" style="9" hidden="1" customWidth="1"/>
    <col min="4" max="4" width="7.57421875" style="9" customWidth="1"/>
    <col min="5" max="11" width="6.140625" style="9" customWidth="1"/>
    <col min="12" max="12" width="8.57421875" style="9" bestFit="1" customWidth="1"/>
    <col min="13" max="13" width="6.57421875" style="9" customWidth="1"/>
    <col min="14" max="14" width="12.57421875" style="9" customWidth="1"/>
    <col min="15" max="15" width="17.7109375" style="9" customWidth="1"/>
    <col min="16" max="16" width="12.7109375" style="9" hidden="1" customWidth="1"/>
    <col min="17" max="16384" width="9.140625" style="9" customWidth="1"/>
  </cols>
  <sheetData>
    <row r="1" spans="1:15" ht="15">
      <c r="A1" s="40"/>
      <c r="B1" s="40"/>
      <c r="C1" s="40"/>
      <c r="D1" s="40"/>
      <c r="E1" s="40"/>
      <c r="F1" s="40"/>
      <c r="G1" s="40"/>
      <c r="H1" s="40"/>
      <c r="I1" s="40"/>
      <c r="J1" s="79" t="s">
        <v>127</v>
      </c>
      <c r="K1" s="111"/>
      <c r="L1" s="40" t="s">
        <v>16</v>
      </c>
      <c r="M1" s="112"/>
      <c r="O1" s="44" t="s">
        <v>0</v>
      </c>
    </row>
    <row r="2" spans="1:16" ht="15">
      <c r="A2" s="41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P2" s="9" t="s">
        <v>8</v>
      </c>
    </row>
    <row r="3" spans="1:16" ht="15">
      <c r="A3" s="40"/>
      <c r="B3" s="40"/>
      <c r="C3" s="42"/>
      <c r="D3" s="42" t="s">
        <v>5</v>
      </c>
      <c r="E3" s="43" t="s">
        <v>138</v>
      </c>
      <c r="F3" s="43"/>
      <c r="G3" s="43"/>
      <c r="H3" s="43"/>
      <c r="I3" s="40"/>
      <c r="J3" s="40"/>
      <c r="K3" s="40"/>
      <c r="L3" s="40"/>
      <c r="M3" s="40"/>
      <c r="N3" s="40"/>
      <c r="O3" s="40"/>
      <c r="P3" s="9" t="s">
        <v>24</v>
      </c>
    </row>
    <row r="4" spans="1:16" ht="15">
      <c r="A4" s="41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9" t="s">
        <v>109</v>
      </c>
    </row>
    <row r="5" spans="1:16" ht="15">
      <c r="A5" s="56"/>
      <c r="B5" s="56"/>
      <c r="C5" s="56"/>
      <c r="D5" s="42" t="s">
        <v>108</v>
      </c>
      <c r="E5" s="110"/>
      <c r="F5" s="43"/>
      <c r="G5" s="43"/>
      <c r="H5" s="43"/>
      <c r="I5" s="40"/>
      <c r="J5" s="40"/>
      <c r="K5" s="40"/>
      <c r="L5" s="40"/>
      <c r="M5" s="11" t="s">
        <v>14</v>
      </c>
      <c r="N5" s="11" t="s">
        <v>99</v>
      </c>
      <c r="P5" s="9" t="s">
        <v>110</v>
      </c>
    </row>
    <row r="6" spans="1:16" ht="15">
      <c r="A6" s="12"/>
      <c r="B6" s="71" t="s">
        <v>8</v>
      </c>
      <c r="D6" s="110"/>
      <c r="E6" s="10"/>
      <c r="F6" s="10"/>
      <c r="M6" s="13"/>
      <c r="N6" s="13"/>
      <c r="P6" s="9" t="s">
        <v>111</v>
      </c>
    </row>
    <row r="7" spans="1:16" ht="15">
      <c r="A7" s="14"/>
      <c r="B7" s="9" t="s">
        <v>11</v>
      </c>
      <c r="M7" s="133">
        <v>8</v>
      </c>
      <c r="N7" s="13" t="s">
        <v>100</v>
      </c>
      <c r="P7" s="9" t="s">
        <v>112</v>
      </c>
    </row>
    <row r="8" spans="1:16" ht="15">
      <c r="A8" s="14"/>
      <c r="B8" s="9" t="s">
        <v>15</v>
      </c>
      <c r="M8" s="133">
        <v>7</v>
      </c>
      <c r="N8" s="13" t="s">
        <v>101</v>
      </c>
      <c r="P8" s="9" t="s">
        <v>113</v>
      </c>
    </row>
    <row r="9" spans="1:16" ht="15">
      <c r="A9" s="14"/>
      <c r="B9" s="16" t="s">
        <v>12</v>
      </c>
      <c r="M9" s="133">
        <v>5</v>
      </c>
      <c r="N9" s="13" t="s">
        <v>102</v>
      </c>
      <c r="P9" s="9" t="s">
        <v>114</v>
      </c>
    </row>
    <row r="10" spans="1:16" ht="15">
      <c r="A10" s="14"/>
      <c r="B10" s="9" t="s">
        <v>83</v>
      </c>
      <c r="M10" s="15">
        <v>0</v>
      </c>
      <c r="N10" s="13" t="s">
        <v>103</v>
      </c>
      <c r="O10" s="17"/>
      <c r="P10" s="17"/>
    </row>
    <row r="11" spans="1:16" ht="15">
      <c r="A11" s="12"/>
      <c r="B11" s="13"/>
      <c r="C11" s="13"/>
      <c r="D11" s="11" t="s">
        <v>13</v>
      </c>
      <c r="E11" s="62">
        <v>1</v>
      </c>
      <c r="F11" s="62">
        <v>1</v>
      </c>
      <c r="G11" s="62">
        <v>1</v>
      </c>
      <c r="H11" s="62">
        <v>1</v>
      </c>
      <c r="I11" s="62">
        <v>1</v>
      </c>
      <c r="J11" s="62">
        <v>1</v>
      </c>
      <c r="K11" s="62">
        <v>1</v>
      </c>
      <c r="L11" s="62">
        <v>1</v>
      </c>
      <c r="O11" s="17"/>
      <c r="P11" s="18" t="s">
        <v>17</v>
      </c>
    </row>
    <row r="12" spans="1:16" ht="15">
      <c r="A12" s="12"/>
      <c r="B12" s="13"/>
      <c r="C12" s="13"/>
      <c r="D12" s="11" t="s">
        <v>116</v>
      </c>
      <c r="E12" s="63">
        <f aca="true" t="shared" si="0" ref="E12:L12">IF(COUNTIF($D$15:$D$54,"&gt;0")=0,"",_xlfn.SUMIFS(E$15:E$54,$D$15:$D$54,"&gt;0")/COUNTIF($D$15:$D$54,"&gt;0"))</f>
      </c>
      <c r="F12" s="63">
        <f t="shared" si="0"/>
      </c>
      <c r="G12" s="63">
        <f t="shared" si="0"/>
      </c>
      <c r="H12" s="63">
        <f t="shared" si="0"/>
      </c>
      <c r="I12" s="63">
        <f t="shared" si="0"/>
      </c>
      <c r="J12" s="63">
        <f t="shared" si="0"/>
      </c>
      <c r="K12" s="63">
        <f t="shared" si="0"/>
      </c>
      <c r="L12" s="63">
        <f t="shared" si="0"/>
      </c>
      <c r="O12" s="17"/>
      <c r="P12" s="18"/>
    </row>
    <row r="13" spans="1:16" ht="15.75" thickBot="1">
      <c r="A13" s="12"/>
      <c r="B13" s="65"/>
      <c r="C13" s="65"/>
      <c r="D13" s="66" t="s">
        <v>117</v>
      </c>
      <c r="E13" s="64">
        <f>IF(COUNTIF($D$15:$D$54,"&gt;0")=0,"",E12/E11)</f>
      </c>
      <c r="F13" s="64">
        <f aca="true" t="shared" si="1" ref="F13:K13">IF(COUNTIF($D$15:$D$54,"&gt;0")=0,"",F12/F11)</f>
      </c>
      <c r="G13" s="64">
        <f t="shared" si="1"/>
      </c>
      <c r="H13" s="64">
        <f t="shared" si="1"/>
      </c>
      <c r="I13" s="64">
        <f t="shared" si="1"/>
      </c>
      <c r="J13" s="64">
        <f t="shared" si="1"/>
      </c>
      <c r="K13" s="64">
        <f t="shared" si="1"/>
      </c>
      <c r="L13" s="64">
        <f>IF(COUNTIF($D$15:$D$54,"&gt;0")=0,"",L12/L11)</f>
      </c>
      <c r="O13" s="17"/>
      <c r="P13" s="18"/>
    </row>
    <row r="14" spans="1:16" ht="60.75" thickBot="1">
      <c r="A14" s="67" t="s">
        <v>1</v>
      </c>
      <c r="B14" s="68" t="s">
        <v>2</v>
      </c>
      <c r="C14" s="69" t="s">
        <v>10</v>
      </c>
      <c r="D14" s="70" t="s">
        <v>3</v>
      </c>
      <c r="E14" s="57" t="s">
        <v>132</v>
      </c>
      <c r="F14" s="58" t="s">
        <v>133</v>
      </c>
      <c r="G14" s="59">
        <v>2</v>
      </c>
      <c r="H14" s="58">
        <v>3</v>
      </c>
      <c r="I14" s="60">
        <v>4</v>
      </c>
      <c r="J14" s="61">
        <v>5</v>
      </c>
      <c r="K14" s="59">
        <v>6</v>
      </c>
      <c r="L14" s="58">
        <v>7</v>
      </c>
      <c r="M14" s="19" t="s">
        <v>4</v>
      </c>
      <c r="N14" s="20" t="str">
        <f>N5</f>
        <v>Оценка</v>
      </c>
      <c r="O14" s="21" t="s">
        <v>93</v>
      </c>
      <c r="P14" s="22" t="s">
        <v>92</v>
      </c>
    </row>
    <row r="15" spans="1:16" ht="15">
      <c r="A15" s="81">
        <v>1</v>
      </c>
      <c r="B15" s="82"/>
      <c r="C15" s="83"/>
      <c r="D15" s="84"/>
      <c r="E15" s="85"/>
      <c r="F15" s="86"/>
      <c r="G15" s="87"/>
      <c r="H15" s="86"/>
      <c r="I15" s="88"/>
      <c r="J15" s="89"/>
      <c r="K15" s="87"/>
      <c r="L15" s="86"/>
      <c r="M15" s="23">
        <f aca="true" t="shared" si="2" ref="M15:M54">IF(SUM(D15)&gt;0,SUM(E15:L15),"")</f>
      </c>
      <c r="N15" s="24">
        <f aca="true" t="shared" si="3" ref="N15:N54">IF(SUM(D15)&gt;0,IF(M15&gt;=$M$7,$N$7,IF(M15&gt;=$M$8,$N$8,IF(M15&gt;=$M$9,$N$9,$N$10))),"")</f>
      </c>
      <c r="O15" s="25">
        <f>IF(B15="","",IF(AND(SUM($D15)=0,COUNTA($E15:$L15)&gt;0),$D$57,IF(OR(E15&gt;E$11,F15&gt;F$11,G15&gt;G$11,H15&gt;H$11,I15&gt;I$11,J15&gt;J$11,K15&gt;K$11,L15&gt;L$11),$D$58,IF(AND($D15="",$C15="да"),$D$59,"нет"))))</f>
      </c>
      <c r="P15" s="26">
        <f>IF(O15="","",IF(O15="нет",0,1))</f>
      </c>
    </row>
    <row r="16" spans="1:16" ht="15">
      <c r="A16" s="90">
        <v>2</v>
      </c>
      <c r="B16" s="91"/>
      <c r="C16" s="92"/>
      <c r="D16" s="93"/>
      <c r="E16" s="94"/>
      <c r="F16" s="95"/>
      <c r="G16" s="96"/>
      <c r="H16" s="95"/>
      <c r="I16" s="97"/>
      <c r="J16" s="98"/>
      <c r="K16" s="96"/>
      <c r="L16" s="95"/>
      <c r="M16" s="27">
        <f t="shared" si="2"/>
      </c>
      <c r="N16" s="28">
        <f t="shared" si="3"/>
      </c>
      <c r="O16" s="29">
        <f aca="true" t="shared" si="4" ref="O16:O54">IF(B16="","",IF(AND(SUM($D16)=0,COUNTA($E16:$L16)&gt;0),$D$57,IF(OR(E16&gt;E$11,F16&gt;F$11,G16&gt;G$11,H16&gt;H$11,I16&gt;I$11,J16&gt;J$11,K16&gt;K$11,L16&gt;L$11),$D$58,IF(AND($D16="",$C16="да"),$D$59,"нет"))))</f>
      </c>
      <c r="P16" s="30">
        <f aca="true" t="shared" si="5" ref="P16:P54">IF(O16="","",IF(O16="нет",0,1))</f>
      </c>
    </row>
    <row r="17" spans="1:16" ht="15">
      <c r="A17" s="90">
        <v>3</v>
      </c>
      <c r="B17" s="91"/>
      <c r="C17" s="92"/>
      <c r="D17" s="93"/>
      <c r="E17" s="94"/>
      <c r="F17" s="95"/>
      <c r="G17" s="96"/>
      <c r="H17" s="95"/>
      <c r="I17" s="97"/>
      <c r="J17" s="98"/>
      <c r="K17" s="96"/>
      <c r="L17" s="95"/>
      <c r="M17" s="27">
        <f t="shared" si="2"/>
      </c>
      <c r="N17" s="28">
        <f t="shared" si="3"/>
      </c>
      <c r="O17" s="29">
        <f t="shared" si="4"/>
      </c>
      <c r="P17" s="30">
        <f t="shared" si="5"/>
      </c>
    </row>
    <row r="18" spans="1:16" ht="15">
      <c r="A18" s="90">
        <v>4</v>
      </c>
      <c r="B18" s="91"/>
      <c r="C18" s="92"/>
      <c r="D18" s="93"/>
      <c r="E18" s="94"/>
      <c r="F18" s="95"/>
      <c r="G18" s="96"/>
      <c r="H18" s="95"/>
      <c r="I18" s="97"/>
      <c r="J18" s="98"/>
      <c r="K18" s="96"/>
      <c r="L18" s="95"/>
      <c r="M18" s="27">
        <f t="shared" si="2"/>
      </c>
      <c r="N18" s="28">
        <f t="shared" si="3"/>
      </c>
      <c r="O18" s="29">
        <f t="shared" si="4"/>
      </c>
      <c r="P18" s="30">
        <f t="shared" si="5"/>
      </c>
    </row>
    <row r="19" spans="1:16" ht="15.75" thickBot="1">
      <c r="A19" s="99">
        <v>5</v>
      </c>
      <c r="B19" s="100"/>
      <c r="C19" s="101"/>
      <c r="D19" s="102"/>
      <c r="E19" s="103"/>
      <c r="F19" s="104"/>
      <c r="G19" s="105"/>
      <c r="H19" s="104"/>
      <c r="I19" s="106"/>
      <c r="J19" s="107"/>
      <c r="K19" s="105"/>
      <c r="L19" s="104"/>
      <c r="M19" s="31">
        <f t="shared" si="2"/>
      </c>
      <c r="N19" s="32">
        <f t="shared" si="3"/>
      </c>
      <c r="O19" s="33">
        <f t="shared" si="4"/>
      </c>
      <c r="P19" s="34">
        <f t="shared" si="5"/>
      </c>
    </row>
    <row r="20" spans="1:16" ht="15">
      <c r="A20" s="108">
        <v>6</v>
      </c>
      <c r="B20" s="82"/>
      <c r="C20" s="83"/>
      <c r="D20" s="84"/>
      <c r="E20" s="85"/>
      <c r="F20" s="86"/>
      <c r="G20" s="87"/>
      <c r="H20" s="86"/>
      <c r="I20" s="88"/>
      <c r="J20" s="89"/>
      <c r="K20" s="87"/>
      <c r="L20" s="86"/>
      <c r="M20" s="35">
        <f t="shared" si="2"/>
      </c>
      <c r="N20" s="36">
        <f t="shared" si="3"/>
      </c>
      <c r="O20" s="25">
        <f t="shared" si="4"/>
      </c>
      <c r="P20" s="26">
        <f t="shared" si="5"/>
      </c>
    </row>
    <row r="21" spans="1:16" ht="15">
      <c r="A21" s="90">
        <v>7</v>
      </c>
      <c r="B21" s="91"/>
      <c r="C21" s="92"/>
      <c r="D21" s="93"/>
      <c r="E21" s="94"/>
      <c r="F21" s="95"/>
      <c r="G21" s="96"/>
      <c r="H21" s="95"/>
      <c r="I21" s="97"/>
      <c r="J21" s="98"/>
      <c r="K21" s="96"/>
      <c r="L21" s="95"/>
      <c r="M21" s="27">
        <f t="shared" si="2"/>
      </c>
      <c r="N21" s="28">
        <f t="shared" si="3"/>
      </c>
      <c r="O21" s="29">
        <f t="shared" si="4"/>
      </c>
      <c r="P21" s="30">
        <f t="shared" si="5"/>
      </c>
    </row>
    <row r="22" spans="1:16" ht="15">
      <c r="A22" s="90">
        <v>8</v>
      </c>
      <c r="B22" s="91"/>
      <c r="C22" s="92"/>
      <c r="D22" s="93"/>
      <c r="E22" s="94"/>
      <c r="F22" s="95"/>
      <c r="G22" s="96"/>
      <c r="H22" s="95"/>
      <c r="I22" s="97"/>
      <c r="J22" s="98"/>
      <c r="K22" s="96"/>
      <c r="L22" s="95"/>
      <c r="M22" s="27">
        <f t="shared" si="2"/>
      </c>
      <c r="N22" s="28">
        <f t="shared" si="3"/>
      </c>
      <c r="O22" s="29">
        <f t="shared" si="4"/>
      </c>
      <c r="P22" s="30">
        <f t="shared" si="5"/>
      </c>
    </row>
    <row r="23" spans="1:16" ht="15">
      <c r="A23" s="90">
        <v>9</v>
      </c>
      <c r="B23" s="91"/>
      <c r="C23" s="92"/>
      <c r="D23" s="93"/>
      <c r="E23" s="94"/>
      <c r="F23" s="95"/>
      <c r="G23" s="96"/>
      <c r="H23" s="95"/>
      <c r="I23" s="97"/>
      <c r="J23" s="98"/>
      <c r="K23" s="96"/>
      <c r="L23" s="95"/>
      <c r="M23" s="27">
        <f t="shared" si="2"/>
      </c>
      <c r="N23" s="28">
        <f t="shared" si="3"/>
      </c>
      <c r="O23" s="29">
        <f t="shared" si="4"/>
      </c>
      <c r="P23" s="30">
        <f t="shared" si="5"/>
      </c>
    </row>
    <row r="24" spans="1:16" ht="15.75" thickBot="1">
      <c r="A24" s="109">
        <v>10</v>
      </c>
      <c r="B24" s="100"/>
      <c r="C24" s="101"/>
      <c r="D24" s="102"/>
      <c r="E24" s="103"/>
      <c r="F24" s="104"/>
      <c r="G24" s="105"/>
      <c r="H24" s="104"/>
      <c r="I24" s="106"/>
      <c r="J24" s="107"/>
      <c r="K24" s="105"/>
      <c r="L24" s="104"/>
      <c r="M24" s="37">
        <f t="shared" si="2"/>
      </c>
      <c r="N24" s="38">
        <f t="shared" si="3"/>
      </c>
      <c r="O24" s="33">
        <f t="shared" si="4"/>
      </c>
      <c r="P24" s="34">
        <f t="shared" si="5"/>
      </c>
    </row>
    <row r="25" spans="1:16" ht="15">
      <c r="A25" s="81">
        <v>11</v>
      </c>
      <c r="B25" s="82"/>
      <c r="C25" s="83"/>
      <c r="D25" s="84"/>
      <c r="E25" s="85"/>
      <c r="F25" s="86"/>
      <c r="G25" s="87"/>
      <c r="H25" s="86"/>
      <c r="I25" s="88"/>
      <c r="J25" s="89"/>
      <c r="K25" s="87"/>
      <c r="L25" s="86"/>
      <c r="M25" s="23">
        <f t="shared" si="2"/>
      </c>
      <c r="N25" s="24">
        <f t="shared" si="3"/>
      </c>
      <c r="O25" s="25">
        <f t="shared" si="4"/>
      </c>
      <c r="P25" s="26">
        <f t="shared" si="5"/>
      </c>
    </row>
    <row r="26" spans="1:16" ht="15">
      <c r="A26" s="90">
        <v>12</v>
      </c>
      <c r="B26" s="91"/>
      <c r="C26" s="92"/>
      <c r="D26" s="93"/>
      <c r="E26" s="94"/>
      <c r="F26" s="95"/>
      <c r="G26" s="96"/>
      <c r="H26" s="95"/>
      <c r="I26" s="97"/>
      <c r="J26" s="98"/>
      <c r="K26" s="96"/>
      <c r="L26" s="95"/>
      <c r="M26" s="27">
        <f t="shared" si="2"/>
      </c>
      <c r="N26" s="28">
        <f t="shared" si="3"/>
      </c>
      <c r="O26" s="29">
        <f t="shared" si="4"/>
      </c>
      <c r="P26" s="30">
        <f t="shared" si="5"/>
      </c>
    </row>
    <row r="27" spans="1:16" ht="15">
      <c r="A27" s="90">
        <v>13</v>
      </c>
      <c r="B27" s="91"/>
      <c r="C27" s="92"/>
      <c r="D27" s="93"/>
      <c r="E27" s="94"/>
      <c r="F27" s="95"/>
      <c r="G27" s="96"/>
      <c r="H27" s="95"/>
      <c r="I27" s="97"/>
      <c r="J27" s="98"/>
      <c r="K27" s="96"/>
      <c r="L27" s="95"/>
      <c r="M27" s="27">
        <f t="shared" si="2"/>
      </c>
      <c r="N27" s="28">
        <f t="shared" si="3"/>
      </c>
      <c r="O27" s="29">
        <f t="shared" si="4"/>
      </c>
      <c r="P27" s="30">
        <f t="shared" si="5"/>
      </c>
    </row>
    <row r="28" spans="1:16" ht="15">
      <c r="A28" s="90">
        <v>14</v>
      </c>
      <c r="B28" s="91"/>
      <c r="C28" s="92"/>
      <c r="D28" s="93"/>
      <c r="E28" s="94"/>
      <c r="F28" s="95"/>
      <c r="G28" s="96"/>
      <c r="H28" s="95"/>
      <c r="I28" s="97"/>
      <c r="J28" s="98"/>
      <c r="K28" s="96"/>
      <c r="L28" s="95"/>
      <c r="M28" s="27">
        <f t="shared" si="2"/>
      </c>
      <c r="N28" s="28">
        <f t="shared" si="3"/>
      </c>
      <c r="O28" s="29">
        <f t="shared" si="4"/>
      </c>
      <c r="P28" s="30">
        <f t="shared" si="5"/>
      </c>
    </row>
    <row r="29" spans="1:16" ht="15.75" thickBot="1">
      <c r="A29" s="99">
        <v>15</v>
      </c>
      <c r="B29" s="100"/>
      <c r="C29" s="101"/>
      <c r="D29" s="102"/>
      <c r="E29" s="103"/>
      <c r="F29" s="104"/>
      <c r="G29" s="105"/>
      <c r="H29" s="104"/>
      <c r="I29" s="106"/>
      <c r="J29" s="107"/>
      <c r="K29" s="105"/>
      <c r="L29" s="104"/>
      <c r="M29" s="31">
        <f t="shared" si="2"/>
      </c>
      <c r="N29" s="32">
        <f t="shared" si="3"/>
      </c>
      <c r="O29" s="33">
        <f t="shared" si="4"/>
      </c>
      <c r="P29" s="34">
        <f t="shared" si="5"/>
      </c>
    </row>
    <row r="30" spans="1:16" ht="15">
      <c r="A30" s="108">
        <v>16</v>
      </c>
      <c r="B30" s="82"/>
      <c r="C30" s="83"/>
      <c r="D30" s="84"/>
      <c r="E30" s="85"/>
      <c r="F30" s="86"/>
      <c r="G30" s="87"/>
      <c r="H30" s="86"/>
      <c r="I30" s="88"/>
      <c r="J30" s="89"/>
      <c r="K30" s="87"/>
      <c r="L30" s="86"/>
      <c r="M30" s="35">
        <f t="shared" si="2"/>
      </c>
      <c r="N30" s="36">
        <f t="shared" si="3"/>
      </c>
      <c r="O30" s="25">
        <f t="shared" si="4"/>
      </c>
      <c r="P30" s="26">
        <f t="shared" si="5"/>
      </c>
    </row>
    <row r="31" spans="1:16" ht="15">
      <c r="A31" s="90">
        <v>17</v>
      </c>
      <c r="B31" s="91"/>
      <c r="C31" s="92"/>
      <c r="D31" s="93"/>
      <c r="E31" s="94"/>
      <c r="F31" s="95"/>
      <c r="G31" s="96"/>
      <c r="H31" s="95"/>
      <c r="I31" s="97"/>
      <c r="J31" s="98"/>
      <c r="K31" s="96"/>
      <c r="L31" s="95"/>
      <c r="M31" s="27">
        <f t="shared" si="2"/>
      </c>
      <c r="N31" s="28">
        <f t="shared" si="3"/>
      </c>
      <c r="O31" s="29">
        <f t="shared" si="4"/>
      </c>
      <c r="P31" s="30">
        <f t="shared" si="5"/>
      </c>
    </row>
    <row r="32" spans="1:16" ht="15">
      <c r="A32" s="90">
        <v>18</v>
      </c>
      <c r="B32" s="91"/>
      <c r="C32" s="92"/>
      <c r="D32" s="93"/>
      <c r="E32" s="94"/>
      <c r="F32" s="95"/>
      <c r="G32" s="96"/>
      <c r="H32" s="95"/>
      <c r="I32" s="97"/>
      <c r="J32" s="98"/>
      <c r="K32" s="96"/>
      <c r="L32" s="95"/>
      <c r="M32" s="27">
        <f t="shared" si="2"/>
      </c>
      <c r="N32" s="28">
        <f t="shared" si="3"/>
      </c>
      <c r="O32" s="29">
        <f t="shared" si="4"/>
      </c>
      <c r="P32" s="30">
        <f t="shared" si="5"/>
      </c>
    </row>
    <row r="33" spans="1:16" ht="15">
      <c r="A33" s="90">
        <v>19</v>
      </c>
      <c r="B33" s="91"/>
      <c r="C33" s="92"/>
      <c r="D33" s="93"/>
      <c r="E33" s="94"/>
      <c r="F33" s="95"/>
      <c r="G33" s="96"/>
      <c r="H33" s="95"/>
      <c r="I33" s="97"/>
      <c r="J33" s="98"/>
      <c r="K33" s="96"/>
      <c r="L33" s="95"/>
      <c r="M33" s="27">
        <f t="shared" si="2"/>
      </c>
      <c r="N33" s="28">
        <f t="shared" si="3"/>
      </c>
      <c r="O33" s="29">
        <f t="shared" si="4"/>
      </c>
      <c r="P33" s="30">
        <f t="shared" si="5"/>
      </c>
    </row>
    <row r="34" spans="1:16" ht="15.75" thickBot="1">
      <c r="A34" s="109">
        <v>20</v>
      </c>
      <c r="B34" s="100"/>
      <c r="C34" s="101"/>
      <c r="D34" s="102"/>
      <c r="E34" s="103"/>
      <c r="F34" s="104"/>
      <c r="G34" s="105"/>
      <c r="H34" s="104"/>
      <c r="I34" s="106"/>
      <c r="J34" s="107"/>
      <c r="K34" s="105"/>
      <c r="L34" s="104"/>
      <c r="M34" s="37">
        <f t="shared" si="2"/>
      </c>
      <c r="N34" s="38">
        <f t="shared" si="3"/>
      </c>
      <c r="O34" s="33">
        <f t="shared" si="4"/>
      </c>
      <c r="P34" s="34">
        <f t="shared" si="5"/>
      </c>
    </row>
    <row r="35" spans="1:16" ht="15">
      <c r="A35" s="81">
        <v>21</v>
      </c>
      <c r="B35" s="82"/>
      <c r="C35" s="83"/>
      <c r="D35" s="84"/>
      <c r="E35" s="85"/>
      <c r="F35" s="86"/>
      <c r="G35" s="87"/>
      <c r="H35" s="86"/>
      <c r="I35" s="88"/>
      <c r="J35" s="89"/>
      <c r="K35" s="87"/>
      <c r="L35" s="86"/>
      <c r="M35" s="23">
        <f t="shared" si="2"/>
      </c>
      <c r="N35" s="24">
        <f t="shared" si="3"/>
      </c>
      <c r="O35" s="25">
        <f t="shared" si="4"/>
      </c>
      <c r="P35" s="26">
        <f t="shared" si="5"/>
      </c>
    </row>
    <row r="36" spans="1:16" ht="15">
      <c r="A36" s="90">
        <v>22</v>
      </c>
      <c r="B36" s="91"/>
      <c r="C36" s="92"/>
      <c r="D36" s="93"/>
      <c r="E36" s="94"/>
      <c r="F36" s="95"/>
      <c r="G36" s="96"/>
      <c r="H36" s="95"/>
      <c r="I36" s="97"/>
      <c r="J36" s="98"/>
      <c r="K36" s="96"/>
      <c r="L36" s="95"/>
      <c r="M36" s="27">
        <f t="shared" si="2"/>
      </c>
      <c r="N36" s="28">
        <f t="shared" si="3"/>
      </c>
      <c r="O36" s="29">
        <f t="shared" si="4"/>
      </c>
      <c r="P36" s="30">
        <f t="shared" si="5"/>
      </c>
    </row>
    <row r="37" spans="1:16" ht="15">
      <c r="A37" s="90">
        <v>23</v>
      </c>
      <c r="B37" s="91"/>
      <c r="C37" s="92"/>
      <c r="D37" s="93"/>
      <c r="E37" s="94"/>
      <c r="F37" s="95"/>
      <c r="G37" s="96"/>
      <c r="H37" s="95"/>
      <c r="I37" s="97"/>
      <c r="J37" s="98"/>
      <c r="K37" s="96"/>
      <c r="L37" s="95"/>
      <c r="M37" s="27">
        <f t="shared" si="2"/>
      </c>
      <c r="N37" s="28">
        <f t="shared" si="3"/>
      </c>
      <c r="O37" s="29">
        <f t="shared" si="4"/>
      </c>
      <c r="P37" s="30">
        <f t="shared" si="5"/>
      </c>
    </row>
    <row r="38" spans="1:16" ht="15">
      <c r="A38" s="90">
        <v>24</v>
      </c>
      <c r="B38" s="91"/>
      <c r="C38" s="92"/>
      <c r="D38" s="93"/>
      <c r="E38" s="94"/>
      <c r="F38" s="95"/>
      <c r="G38" s="96"/>
      <c r="H38" s="95"/>
      <c r="I38" s="97"/>
      <c r="J38" s="98"/>
      <c r="K38" s="96"/>
      <c r="L38" s="95"/>
      <c r="M38" s="27">
        <f t="shared" si="2"/>
      </c>
      <c r="N38" s="28">
        <f t="shared" si="3"/>
      </c>
      <c r="O38" s="29">
        <f t="shared" si="4"/>
      </c>
      <c r="P38" s="30">
        <f t="shared" si="5"/>
      </c>
    </row>
    <row r="39" spans="1:16" ht="15.75" thickBot="1">
      <c r="A39" s="99">
        <v>25</v>
      </c>
      <c r="B39" s="100"/>
      <c r="C39" s="101"/>
      <c r="D39" s="102"/>
      <c r="E39" s="103"/>
      <c r="F39" s="104"/>
      <c r="G39" s="105"/>
      <c r="H39" s="104"/>
      <c r="I39" s="106"/>
      <c r="J39" s="107"/>
      <c r="K39" s="105"/>
      <c r="L39" s="104"/>
      <c r="M39" s="31">
        <f t="shared" si="2"/>
      </c>
      <c r="N39" s="32">
        <f t="shared" si="3"/>
      </c>
      <c r="O39" s="33">
        <f t="shared" si="4"/>
      </c>
      <c r="P39" s="34">
        <f t="shared" si="5"/>
      </c>
    </row>
    <row r="40" spans="1:16" ht="15">
      <c r="A40" s="81">
        <v>26</v>
      </c>
      <c r="B40" s="82"/>
      <c r="C40" s="83"/>
      <c r="D40" s="84"/>
      <c r="E40" s="85"/>
      <c r="F40" s="86"/>
      <c r="G40" s="87"/>
      <c r="H40" s="86"/>
      <c r="I40" s="88"/>
      <c r="J40" s="89"/>
      <c r="K40" s="87"/>
      <c r="L40" s="86"/>
      <c r="M40" s="23">
        <f t="shared" si="2"/>
      </c>
      <c r="N40" s="24">
        <f t="shared" si="3"/>
      </c>
      <c r="O40" s="25">
        <f t="shared" si="4"/>
      </c>
      <c r="P40" s="26">
        <f t="shared" si="5"/>
      </c>
    </row>
    <row r="41" spans="1:16" ht="15">
      <c r="A41" s="90">
        <v>27</v>
      </c>
      <c r="B41" s="91"/>
      <c r="C41" s="92"/>
      <c r="D41" s="93"/>
      <c r="E41" s="94"/>
      <c r="F41" s="95"/>
      <c r="G41" s="96"/>
      <c r="H41" s="95"/>
      <c r="I41" s="97"/>
      <c r="J41" s="98"/>
      <c r="K41" s="96"/>
      <c r="L41" s="95"/>
      <c r="M41" s="27">
        <f t="shared" si="2"/>
      </c>
      <c r="N41" s="28">
        <f t="shared" si="3"/>
      </c>
      <c r="O41" s="29">
        <f t="shared" si="4"/>
      </c>
      <c r="P41" s="30">
        <f t="shared" si="5"/>
      </c>
    </row>
    <row r="42" spans="1:16" ht="15">
      <c r="A42" s="90">
        <v>28</v>
      </c>
      <c r="B42" s="91"/>
      <c r="C42" s="92"/>
      <c r="D42" s="93"/>
      <c r="E42" s="94"/>
      <c r="F42" s="95"/>
      <c r="G42" s="96"/>
      <c r="H42" s="95"/>
      <c r="I42" s="97"/>
      <c r="J42" s="98"/>
      <c r="K42" s="96"/>
      <c r="L42" s="95"/>
      <c r="M42" s="27">
        <f t="shared" si="2"/>
      </c>
      <c r="N42" s="28">
        <f t="shared" si="3"/>
      </c>
      <c r="O42" s="29">
        <f t="shared" si="4"/>
      </c>
      <c r="P42" s="30">
        <f t="shared" si="5"/>
      </c>
    </row>
    <row r="43" spans="1:16" ht="15">
      <c r="A43" s="90">
        <v>29</v>
      </c>
      <c r="B43" s="91"/>
      <c r="C43" s="92"/>
      <c r="D43" s="93"/>
      <c r="E43" s="94"/>
      <c r="F43" s="95"/>
      <c r="G43" s="96"/>
      <c r="H43" s="95"/>
      <c r="I43" s="97"/>
      <c r="J43" s="98"/>
      <c r="K43" s="96"/>
      <c r="L43" s="95"/>
      <c r="M43" s="27">
        <f t="shared" si="2"/>
      </c>
      <c r="N43" s="28">
        <f t="shared" si="3"/>
      </c>
      <c r="O43" s="29">
        <f t="shared" si="4"/>
      </c>
      <c r="P43" s="30">
        <f t="shared" si="5"/>
      </c>
    </row>
    <row r="44" spans="1:16" ht="15.75" thickBot="1">
      <c r="A44" s="99">
        <v>30</v>
      </c>
      <c r="B44" s="100"/>
      <c r="C44" s="101"/>
      <c r="D44" s="102"/>
      <c r="E44" s="103"/>
      <c r="F44" s="104"/>
      <c r="G44" s="105"/>
      <c r="H44" s="104"/>
      <c r="I44" s="106"/>
      <c r="J44" s="107"/>
      <c r="K44" s="105"/>
      <c r="L44" s="104"/>
      <c r="M44" s="31">
        <f t="shared" si="2"/>
      </c>
      <c r="N44" s="32">
        <f t="shared" si="3"/>
      </c>
      <c r="O44" s="33">
        <f t="shared" si="4"/>
      </c>
      <c r="P44" s="34">
        <f t="shared" si="5"/>
      </c>
    </row>
    <row r="45" spans="1:16" ht="15">
      <c r="A45" s="81">
        <v>31</v>
      </c>
      <c r="B45" s="82"/>
      <c r="C45" s="83"/>
      <c r="D45" s="84"/>
      <c r="E45" s="85"/>
      <c r="F45" s="86"/>
      <c r="G45" s="87"/>
      <c r="H45" s="86"/>
      <c r="I45" s="88"/>
      <c r="J45" s="89"/>
      <c r="K45" s="87"/>
      <c r="L45" s="86"/>
      <c r="M45" s="23">
        <f t="shared" si="2"/>
      </c>
      <c r="N45" s="24">
        <f t="shared" si="3"/>
      </c>
      <c r="O45" s="25">
        <f t="shared" si="4"/>
      </c>
      <c r="P45" s="26">
        <f t="shared" si="5"/>
      </c>
    </row>
    <row r="46" spans="1:16" ht="15">
      <c r="A46" s="90">
        <v>32</v>
      </c>
      <c r="B46" s="91"/>
      <c r="C46" s="92"/>
      <c r="D46" s="93"/>
      <c r="E46" s="94"/>
      <c r="F46" s="95"/>
      <c r="G46" s="96"/>
      <c r="H46" s="95"/>
      <c r="I46" s="97"/>
      <c r="J46" s="98"/>
      <c r="K46" s="96"/>
      <c r="L46" s="95"/>
      <c r="M46" s="27">
        <f t="shared" si="2"/>
      </c>
      <c r="N46" s="28">
        <f t="shared" si="3"/>
      </c>
      <c r="O46" s="29">
        <f t="shared" si="4"/>
      </c>
      <c r="P46" s="30">
        <f t="shared" si="5"/>
      </c>
    </row>
    <row r="47" spans="1:16" ht="15">
      <c r="A47" s="90">
        <v>33</v>
      </c>
      <c r="B47" s="91"/>
      <c r="C47" s="92"/>
      <c r="D47" s="93"/>
      <c r="E47" s="94"/>
      <c r="F47" s="95"/>
      <c r="G47" s="96"/>
      <c r="H47" s="95"/>
      <c r="I47" s="97"/>
      <c r="J47" s="98"/>
      <c r="K47" s="96"/>
      <c r="L47" s="95"/>
      <c r="M47" s="27">
        <f t="shared" si="2"/>
      </c>
      <c r="N47" s="28">
        <f t="shared" si="3"/>
      </c>
      <c r="O47" s="29">
        <f t="shared" si="4"/>
      </c>
      <c r="P47" s="30">
        <f t="shared" si="5"/>
      </c>
    </row>
    <row r="48" spans="1:16" ht="15">
      <c r="A48" s="90">
        <v>34</v>
      </c>
      <c r="B48" s="91"/>
      <c r="C48" s="92"/>
      <c r="D48" s="93"/>
      <c r="E48" s="94"/>
      <c r="F48" s="95"/>
      <c r="G48" s="96"/>
      <c r="H48" s="95"/>
      <c r="I48" s="97"/>
      <c r="J48" s="98"/>
      <c r="K48" s="96"/>
      <c r="L48" s="95"/>
      <c r="M48" s="27">
        <f t="shared" si="2"/>
      </c>
      <c r="N48" s="28">
        <f t="shared" si="3"/>
      </c>
      <c r="O48" s="29">
        <f t="shared" si="4"/>
      </c>
      <c r="P48" s="30">
        <f t="shared" si="5"/>
      </c>
    </row>
    <row r="49" spans="1:16" ht="15.75" thickBot="1">
      <c r="A49" s="99">
        <v>35</v>
      </c>
      <c r="B49" s="100"/>
      <c r="C49" s="101"/>
      <c r="D49" s="102"/>
      <c r="E49" s="103"/>
      <c r="F49" s="104"/>
      <c r="G49" s="105"/>
      <c r="H49" s="104"/>
      <c r="I49" s="106"/>
      <c r="J49" s="107"/>
      <c r="K49" s="105"/>
      <c r="L49" s="104"/>
      <c r="M49" s="31">
        <f t="shared" si="2"/>
      </c>
      <c r="N49" s="32">
        <f t="shared" si="3"/>
      </c>
      <c r="O49" s="33">
        <f t="shared" si="4"/>
      </c>
      <c r="P49" s="34">
        <f t="shared" si="5"/>
      </c>
    </row>
    <row r="50" spans="1:16" ht="15">
      <c r="A50" s="81">
        <v>36</v>
      </c>
      <c r="B50" s="82"/>
      <c r="C50" s="83"/>
      <c r="D50" s="84"/>
      <c r="E50" s="85"/>
      <c r="F50" s="86"/>
      <c r="G50" s="87"/>
      <c r="H50" s="86"/>
      <c r="I50" s="88"/>
      <c r="J50" s="89"/>
      <c r="K50" s="87"/>
      <c r="L50" s="86"/>
      <c r="M50" s="23">
        <f t="shared" si="2"/>
      </c>
      <c r="N50" s="24">
        <f t="shared" si="3"/>
      </c>
      <c r="O50" s="25">
        <f t="shared" si="4"/>
      </c>
      <c r="P50" s="26">
        <f t="shared" si="5"/>
      </c>
    </row>
    <row r="51" spans="1:16" ht="15">
      <c r="A51" s="90">
        <v>37</v>
      </c>
      <c r="B51" s="91"/>
      <c r="C51" s="92"/>
      <c r="D51" s="93"/>
      <c r="E51" s="94"/>
      <c r="F51" s="95"/>
      <c r="G51" s="96"/>
      <c r="H51" s="95"/>
      <c r="I51" s="97"/>
      <c r="J51" s="98"/>
      <c r="K51" s="96"/>
      <c r="L51" s="95"/>
      <c r="M51" s="27">
        <f t="shared" si="2"/>
      </c>
      <c r="N51" s="28">
        <f t="shared" si="3"/>
      </c>
      <c r="O51" s="29">
        <f t="shared" si="4"/>
      </c>
      <c r="P51" s="30">
        <f t="shared" si="5"/>
      </c>
    </row>
    <row r="52" spans="1:16" ht="15">
      <c r="A52" s="90">
        <v>38</v>
      </c>
      <c r="B52" s="91"/>
      <c r="C52" s="92"/>
      <c r="D52" s="93"/>
      <c r="E52" s="94"/>
      <c r="F52" s="95"/>
      <c r="G52" s="96"/>
      <c r="H52" s="95"/>
      <c r="I52" s="97"/>
      <c r="J52" s="98"/>
      <c r="K52" s="96"/>
      <c r="L52" s="95"/>
      <c r="M52" s="27">
        <f t="shared" si="2"/>
      </c>
      <c r="N52" s="28">
        <f t="shared" si="3"/>
      </c>
      <c r="O52" s="29">
        <f t="shared" si="4"/>
      </c>
      <c r="P52" s="30">
        <f t="shared" si="5"/>
      </c>
    </row>
    <row r="53" spans="1:16" ht="15">
      <c r="A53" s="90">
        <v>39</v>
      </c>
      <c r="B53" s="91"/>
      <c r="C53" s="92"/>
      <c r="D53" s="93"/>
      <c r="E53" s="94"/>
      <c r="F53" s="95"/>
      <c r="G53" s="96"/>
      <c r="H53" s="95"/>
      <c r="I53" s="97"/>
      <c r="J53" s="98"/>
      <c r="K53" s="96"/>
      <c r="L53" s="95"/>
      <c r="M53" s="27">
        <f t="shared" si="2"/>
      </c>
      <c r="N53" s="28">
        <f t="shared" si="3"/>
      </c>
      <c r="O53" s="29">
        <f t="shared" si="4"/>
      </c>
      <c r="P53" s="30">
        <f t="shared" si="5"/>
      </c>
    </row>
    <row r="54" spans="1:16" ht="15.75" thickBot="1">
      <c r="A54" s="99">
        <v>40</v>
      </c>
      <c r="B54" s="100"/>
      <c r="C54" s="101"/>
      <c r="D54" s="102"/>
      <c r="E54" s="103"/>
      <c r="F54" s="104"/>
      <c r="G54" s="105"/>
      <c r="H54" s="104"/>
      <c r="I54" s="106"/>
      <c r="J54" s="107"/>
      <c r="K54" s="105"/>
      <c r="L54" s="104"/>
      <c r="M54" s="31">
        <f t="shared" si="2"/>
      </c>
      <c r="N54" s="32">
        <f t="shared" si="3"/>
      </c>
      <c r="O54" s="33">
        <f t="shared" si="4"/>
      </c>
      <c r="P54" s="34">
        <f t="shared" si="5"/>
      </c>
    </row>
    <row r="56" spans="2:4" ht="15">
      <c r="B56" s="9" t="s">
        <v>94</v>
      </c>
      <c r="D56" s="9" t="s">
        <v>90</v>
      </c>
    </row>
    <row r="57" spans="2:4" ht="15">
      <c r="B57" s="9">
        <v>1</v>
      </c>
      <c r="D57" s="9" t="s">
        <v>89</v>
      </c>
    </row>
    <row r="58" spans="2:4" ht="15">
      <c r="B58" s="9">
        <v>2</v>
      </c>
      <c r="D58" s="9" t="s">
        <v>91</v>
      </c>
    </row>
    <row r="59" spans="1:4" ht="15">
      <c r="A59" s="39"/>
      <c r="B59" s="9">
        <v>3</v>
      </c>
      <c r="D59" s="9" t="s">
        <v>115</v>
      </c>
    </row>
  </sheetData>
  <sheetProtection password="EE1B" sheet="1" formatRows="0"/>
  <conditionalFormatting sqref="E15:L54">
    <cfRule type="expression" priority="2" dxfId="1" stopIfTrue="1">
      <formula>E15&gt;E$11</formula>
    </cfRule>
  </conditionalFormatting>
  <conditionalFormatting sqref="D6 E5 K1 M1">
    <cfRule type="containsBlanks" priority="1" dxfId="1" stopIfTrue="1">
      <formula>LEN(TRIM(D1))=0</formula>
    </cfRule>
  </conditionalFormatting>
  <conditionalFormatting sqref="C15:C54">
    <cfRule type="expression" priority="3" dxfId="1">
      <formula>AND(SUM($D15:$L15)&lt;&gt;0,$C15="")</formula>
    </cfRule>
  </conditionalFormatting>
  <conditionalFormatting sqref="D15:L54">
    <cfRule type="expression" priority="4" dxfId="1" stopIfTrue="1">
      <formula>AND($B15&lt;&gt;"",$C15="да",$D15="")</formula>
    </cfRule>
    <cfRule type="expression" priority="5" dxfId="0" stopIfTrue="1">
      <formula>AND(SUM($D15)=0,COUNTA($E15:$L15)&gt;0)</formula>
    </cfRule>
  </conditionalFormatting>
  <dataValidations count="5">
    <dataValidation type="whole" allowBlank="1" showInputMessage="1" showErrorMessage="1" sqref="E15:L54">
      <formula1>0</formula1>
      <formula2>E$11</formula2>
    </dataValidation>
    <dataValidation allowBlank="1" prompt="Укажите класс с литерой (если есть)" sqref="K1"/>
    <dataValidation allowBlank="1" showInputMessage="1" showErrorMessage="1" prompt="Укажите наименование образовательной организации, например, СОШ №3" sqref="M1"/>
    <dataValidation type="list" allowBlank="1" showInputMessage="1" showErrorMessage="1" promptTitle="Введите тип класса" prompt="общ - общеобразовательный класс;&#10;про - профильный по предмету данной КДР;&#10;лиц - лицейский класс;&#10;лицпро - лицейский класс с профилем по предмету КДР;&#10;гим - гимназический класс;&#10;гимпро - гимназический класс с профилем по предмету КДР" sqref="D6">
      <formula1>$P$3:$P$9</formula1>
    </dataValidation>
    <dataValidation errorStyle="warning" type="list" allowBlank="1" showInputMessage="1" showErrorMessage="1" sqref="C15:C54">
      <formula1>"да,нет"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0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"/>
  <sheetViews>
    <sheetView view="pageBreakPreview" zoomScale="90" zoomScaleSheetLayoutView="90" zoomScalePageLayoutView="0" workbookViewId="0" topLeftCell="A1">
      <selection activeCell="E3" sqref="E3"/>
    </sheetView>
  </sheetViews>
  <sheetFormatPr defaultColWidth="9.140625" defaultRowHeight="15"/>
  <cols>
    <col min="1" max="1" width="9.140625" style="9" customWidth="1"/>
    <col min="2" max="2" width="19.140625" style="9" customWidth="1"/>
    <col min="3" max="3" width="8.28125" style="9" hidden="1" customWidth="1"/>
    <col min="4" max="4" width="7.57421875" style="9" customWidth="1"/>
    <col min="5" max="11" width="6.140625" style="9" customWidth="1"/>
    <col min="12" max="12" width="8.57421875" style="9" bestFit="1" customWidth="1"/>
    <col min="13" max="13" width="6.57421875" style="9" customWidth="1"/>
    <col min="14" max="14" width="12.57421875" style="9" customWidth="1"/>
    <col min="15" max="15" width="17.7109375" style="9" customWidth="1"/>
    <col min="16" max="16" width="12.7109375" style="9" hidden="1" customWidth="1"/>
    <col min="17" max="16384" width="9.140625" style="9" customWidth="1"/>
  </cols>
  <sheetData>
    <row r="1" spans="1:15" ht="15">
      <c r="A1" s="40"/>
      <c r="B1" s="40"/>
      <c r="C1" s="40"/>
      <c r="D1" s="40"/>
      <c r="E1" s="40"/>
      <c r="F1" s="40"/>
      <c r="G1" s="40"/>
      <c r="H1" s="40"/>
      <c r="I1" s="40"/>
      <c r="J1" s="79" t="s">
        <v>127</v>
      </c>
      <c r="K1" s="111"/>
      <c r="L1" s="40" t="s">
        <v>16</v>
      </c>
      <c r="M1" s="112"/>
      <c r="O1" s="44" t="s">
        <v>0</v>
      </c>
    </row>
    <row r="2" spans="1:16" ht="15">
      <c r="A2" s="41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P2" s="9" t="s">
        <v>8</v>
      </c>
    </row>
    <row r="3" spans="1:16" ht="15">
      <c r="A3" s="40"/>
      <c r="B3" s="40"/>
      <c r="C3" s="42"/>
      <c r="D3" s="42" t="s">
        <v>5</v>
      </c>
      <c r="E3" s="43" t="s">
        <v>138</v>
      </c>
      <c r="F3" s="43"/>
      <c r="G3" s="43"/>
      <c r="H3" s="43"/>
      <c r="I3" s="40"/>
      <c r="J3" s="40"/>
      <c r="K3" s="40"/>
      <c r="L3" s="40"/>
      <c r="M3" s="40"/>
      <c r="N3" s="40"/>
      <c r="O3" s="40"/>
      <c r="P3" s="9" t="s">
        <v>24</v>
      </c>
    </row>
    <row r="4" spans="1:16" ht="15">
      <c r="A4" s="41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9" t="s">
        <v>109</v>
      </c>
    </row>
    <row r="5" spans="1:16" ht="15">
      <c r="A5" s="56"/>
      <c r="B5" s="56"/>
      <c r="C5" s="56"/>
      <c r="D5" s="42" t="s">
        <v>108</v>
      </c>
      <c r="E5" s="110"/>
      <c r="F5" s="43"/>
      <c r="G5" s="43"/>
      <c r="H5" s="43"/>
      <c r="I5" s="40"/>
      <c r="J5" s="40"/>
      <c r="K5" s="40"/>
      <c r="L5" s="40"/>
      <c r="M5" s="11" t="s">
        <v>14</v>
      </c>
      <c r="N5" s="11" t="s">
        <v>99</v>
      </c>
      <c r="P5" s="9" t="s">
        <v>110</v>
      </c>
    </row>
    <row r="6" spans="1:16" ht="15">
      <c r="A6" s="12"/>
      <c r="B6" s="71" t="s">
        <v>8</v>
      </c>
      <c r="D6" s="110"/>
      <c r="E6" s="10"/>
      <c r="F6" s="10"/>
      <c r="M6" s="13"/>
      <c r="N6" s="13"/>
      <c r="P6" s="9" t="s">
        <v>111</v>
      </c>
    </row>
    <row r="7" spans="1:16" ht="15">
      <c r="A7" s="14"/>
      <c r="B7" s="9" t="s">
        <v>11</v>
      </c>
      <c r="M7" s="133">
        <v>8</v>
      </c>
      <c r="N7" s="13" t="s">
        <v>100</v>
      </c>
      <c r="P7" s="9" t="s">
        <v>112</v>
      </c>
    </row>
    <row r="8" spans="1:16" ht="15">
      <c r="A8" s="14"/>
      <c r="B8" s="9" t="s">
        <v>15</v>
      </c>
      <c r="M8" s="133">
        <v>7</v>
      </c>
      <c r="N8" s="13" t="s">
        <v>101</v>
      </c>
      <c r="P8" s="9" t="s">
        <v>113</v>
      </c>
    </row>
    <row r="9" spans="1:16" ht="15">
      <c r="A9" s="14"/>
      <c r="B9" s="16" t="s">
        <v>12</v>
      </c>
      <c r="M9" s="133">
        <v>5</v>
      </c>
      <c r="N9" s="13" t="s">
        <v>102</v>
      </c>
      <c r="P9" s="9" t="s">
        <v>114</v>
      </c>
    </row>
    <row r="10" spans="1:16" ht="15">
      <c r="A10" s="14"/>
      <c r="B10" s="9" t="s">
        <v>83</v>
      </c>
      <c r="M10" s="15">
        <v>0</v>
      </c>
      <c r="N10" s="13" t="s">
        <v>103</v>
      </c>
      <c r="O10" s="17"/>
      <c r="P10" s="17"/>
    </row>
    <row r="11" spans="1:16" ht="15">
      <c r="A11" s="12"/>
      <c r="B11" s="13"/>
      <c r="C11" s="13"/>
      <c r="D11" s="11" t="s">
        <v>13</v>
      </c>
      <c r="E11" s="62">
        <v>1</v>
      </c>
      <c r="F11" s="62">
        <v>1</v>
      </c>
      <c r="G11" s="62">
        <v>1</v>
      </c>
      <c r="H11" s="62">
        <v>1</v>
      </c>
      <c r="I11" s="62">
        <v>1</v>
      </c>
      <c r="J11" s="62">
        <v>1</v>
      </c>
      <c r="K11" s="62">
        <v>1</v>
      </c>
      <c r="L11" s="62">
        <v>1</v>
      </c>
      <c r="O11" s="17"/>
      <c r="P11" s="18" t="s">
        <v>17</v>
      </c>
    </row>
    <row r="12" spans="1:16" ht="15">
      <c r="A12" s="12"/>
      <c r="B12" s="13"/>
      <c r="C12" s="13"/>
      <c r="D12" s="11" t="s">
        <v>116</v>
      </c>
      <c r="E12" s="63">
        <f aca="true" t="shared" si="0" ref="E12:L12">IF(COUNTIF($D$15:$D$54,"&gt;0")=0,"",_xlfn.SUMIFS(E$15:E$54,$D$15:$D$54,"&gt;0")/COUNTIF($D$15:$D$54,"&gt;0"))</f>
      </c>
      <c r="F12" s="63">
        <f t="shared" si="0"/>
      </c>
      <c r="G12" s="63">
        <f t="shared" si="0"/>
      </c>
      <c r="H12" s="63">
        <f t="shared" si="0"/>
      </c>
      <c r="I12" s="63">
        <f t="shared" si="0"/>
      </c>
      <c r="J12" s="63">
        <f t="shared" si="0"/>
      </c>
      <c r="K12" s="63">
        <f t="shared" si="0"/>
      </c>
      <c r="L12" s="63">
        <f t="shared" si="0"/>
      </c>
      <c r="O12" s="17"/>
      <c r="P12" s="18"/>
    </row>
    <row r="13" spans="1:16" ht="15.75" thickBot="1">
      <c r="A13" s="12"/>
      <c r="B13" s="65"/>
      <c r="C13" s="65"/>
      <c r="D13" s="66" t="s">
        <v>117</v>
      </c>
      <c r="E13" s="64">
        <f>IF(COUNTIF($D$15:$D$54,"&gt;0")=0,"",E12/E11)</f>
      </c>
      <c r="F13" s="64">
        <f aca="true" t="shared" si="1" ref="F13:K13">IF(COUNTIF($D$15:$D$54,"&gt;0")=0,"",F12/F11)</f>
      </c>
      <c r="G13" s="64">
        <f t="shared" si="1"/>
      </c>
      <c r="H13" s="64">
        <f t="shared" si="1"/>
      </c>
      <c r="I13" s="64">
        <f t="shared" si="1"/>
      </c>
      <c r="J13" s="64">
        <f t="shared" si="1"/>
      </c>
      <c r="K13" s="64">
        <f t="shared" si="1"/>
      </c>
      <c r="L13" s="64">
        <f>IF(COUNTIF($D$15:$D$54,"&gt;0")=0,"",L12/L11)</f>
      </c>
      <c r="O13" s="17"/>
      <c r="P13" s="18"/>
    </row>
    <row r="14" spans="1:16" ht="60.75" thickBot="1">
      <c r="A14" s="67" t="s">
        <v>1</v>
      </c>
      <c r="B14" s="68" t="s">
        <v>2</v>
      </c>
      <c r="C14" s="69" t="s">
        <v>10</v>
      </c>
      <c r="D14" s="70" t="s">
        <v>3</v>
      </c>
      <c r="E14" s="57" t="s">
        <v>132</v>
      </c>
      <c r="F14" s="58" t="s">
        <v>133</v>
      </c>
      <c r="G14" s="59">
        <v>2</v>
      </c>
      <c r="H14" s="58">
        <v>3</v>
      </c>
      <c r="I14" s="60">
        <v>4</v>
      </c>
      <c r="J14" s="61">
        <v>5</v>
      </c>
      <c r="K14" s="59">
        <v>6</v>
      </c>
      <c r="L14" s="58">
        <v>7</v>
      </c>
      <c r="M14" s="19" t="s">
        <v>4</v>
      </c>
      <c r="N14" s="20" t="str">
        <f>N5</f>
        <v>Оценка</v>
      </c>
      <c r="O14" s="21" t="s">
        <v>93</v>
      </c>
      <c r="P14" s="22" t="s">
        <v>92</v>
      </c>
    </row>
    <row r="15" spans="1:16" ht="15">
      <c r="A15" s="81">
        <v>1</v>
      </c>
      <c r="B15" s="82"/>
      <c r="C15" s="83"/>
      <c r="D15" s="84"/>
      <c r="E15" s="85"/>
      <c r="F15" s="86"/>
      <c r="G15" s="87"/>
      <c r="H15" s="86"/>
      <c r="I15" s="88"/>
      <c r="J15" s="89"/>
      <c r="K15" s="87"/>
      <c r="L15" s="86"/>
      <c r="M15" s="23">
        <f aca="true" t="shared" si="2" ref="M15:M54">IF(SUM(D15)&gt;0,SUM(E15:L15),"")</f>
      </c>
      <c r="N15" s="24">
        <f aca="true" t="shared" si="3" ref="N15:N54">IF(SUM(D15)&gt;0,IF(M15&gt;=$M$7,$N$7,IF(M15&gt;=$M$8,$N$8,IF(M15&gt;=$M$9,$N$9,$N$10))),"")</f>
      </c>
      <c r="O15" s="25">
        <f>IF(B15="","",IF(AND(SUM($D15)=0,COUNTA($E15:$L15)&gt;0),$D$57,IF(OR(E15&gt;E$11,F15&gt;F$11,G15&gt;G$11,H15&gt;H$11,I15&gt;I$11,J15&gt;J$11,K15&gt;K$11,L15&gt;L$11),$D$58,IF(AND($D15="",$C15="да"),$D$59,"нет"))))</f>
      </c>
      <c r="P15" s="26">
        <f>IF(O15="","",IF(O15="нет",0,1))</f>
      </c>
    </row>
    <row r="16" spans="1:16" ht="15">
      <c r="A16" s="90">
        <v>2</v>
      </c>
      <c r="B16" s="91"/>
      <c r="C16" s="92"/>
      <c r="D16" s="93"/>
      <c r="E16" s="94"/>
      <c r="F16" s="95"/>
      <c r="G16" s="96"/>
      <c r="H16" s="95"/>
      <c r="I16" s="97"/>
      <c r="J16" s="98"/>
      <c r="K16" s="96"/>
      <c r="L16" s="95"/>
      <c r="M16" s="27">
        <f t="shared" si="2"/>
      </c>
      <c r="N16" s="28">
        <f t="shared" si="3"/>
      </c>
      <c r="O16" s="29">
        <f aca="true" t="shared" si="4" ref="O16:O54">IF(B16="","",IF(AND(SUM($D16)=0,COUNTA($E16:$L16)&gt;0),$D$57,IF(OR(E16&gt;E$11,F16&gt;F$11,G16&gt;G$11,H16&gt;H$11,I16&gt;I$11,J16&gt;J$11,K16&gt;K$11,L16&gt;L$11),$D$58,IF(AND($D16="",$C16="да"),$D$59,"нет"))))</f>
      </c>
      <c r="P16" s="30">
        <f aca="true" t="shared" si="5" ref="P16:P54">IF(O16="","",IF(O16="нет",0,1))</f>
      </c>
    </row>
    <row r="17" spans="1:16" ht="15">
      <c r="A17" s="90">
        <v>3</v>
      </c>
      <c r="B17" s="91"/>
      <c r="C17" s="92"/>
      <c r="D17" s="93"/>
      <c r="E17" s="94"/>
      <c r="F17" s="95"/>
      <c r="G17" s="96"/>
      <c r="H17" s="95"/>
      <c r="I17" s="97"/>
      <c r="J17" s="98"/>
      <c r="K17" s="96"/>
      <c r="L17" s="95"/>
      <c r="M17" s="27">
        <f t="shared" si="2"/>
      </c>
      <c r="N17" s="28">
        <f t="shared" si="3"/>
      </c>
      <c r="O17" s="29">
        <f t="shared" si="4"/>
      </c>
      <c r="P17" s="30">
        <f t="shared" si="5"/>
      </c>
    </row>
    <row r="18" spans="1:16" ht="15">
      <c r="A18" s="90">
        <v>4</v>
      </c>
      <c r="B18" s="91"/>
      <c r="C18" s="92"/>
      <c r="D18" s="93"/>
      <c r="E18" s="94"/>
      <c r="F18" s="95"/>
      <c r="G18" s="96"/>
      <c r="H18" s="95"/>
      <c r="I18" s="97"/>
      <c r="J18" s="98"/>
      <c r="K18" s="96"/>
      <c r="L18" s="95"/>
      <c r="M18" s="27">
        <f t="shared" si="2"/>
      </c>
      <c r="N18" s="28">
        <f t="shared" si="3"/>
      </c>
      <c r="O18" s="29">
        <f t="shared" si="4"/>
      </c>
      <c r="P18" s="30">
        <f t="shared" si="5"/>
      </c>
    </row>
    <row r="19" spans="1:16" ht="15.75" thickBot="1">
      <c r="A19" s="99">
        <v>5</v>
      </c>
      <c r="B19" s="100"/>
      <c r="C19" s="101"/>
      <c r="D19" s="102"/>
      <c r="E19" s="103"/>
      <c r="F19" s="104"/>
      <c r="G19" s="105"/>
      <c r="H19" s="104"/>
      <c r="I19" s="106"/>
      <c r="J19" s="107"/>
      <c r="K19" s="105"/>
      <c r="L19" s="104"/>
      <c r="M19" s="31">
        <f t="shared" si="2"/>
      </c>
      <c r="N19" s="32">
        <f t="shared" si="3"/>
      </c>
      <c r="O19" s="33">
        <f t="shared" si="4"/>
      </c>
      <c r="P19" s="34">
        <f t="shared" si="5"/>
      </c>
    </row>
    <row r="20" spans="1:16" ht="15">
      <c r="A20" s="108">
        <v>6</v>
      </c>
      <c r="B20" s="82"/>
      <c r="C20" s="83"/>
      <c r="D20" s="84"/>
      <c r="E20" s="85"/>
      <c r="F20" s="86"/>
      <c r="G20" s="87"/>
      <c r="H20" s="86"/>
      <c r="I20" s="88"/>
      <c r="J20" s="89"/>
      <c r="K20" s="87"/>
      <c r="L20" s="86"/>
      <c r="M20" s="35">
        <f t="shared" si="2"/>
      </c>
      <c r="N20" s="36">
        <f t="shared" si="3"/>
      </c>
      <c r="O20" s="25">
        <f t="shared" si="4"/>
      </c>
      <c r="P20" s="26">
        <f t="shared" si="5"/>
      </c>
    </row>
    <row r="21" spans="1:16" ht="15">
      <c r="A21" s="90">
        <v>7</v>
      </c>
      <c r="B21" s="91"/>
      <c r="C21" s="92"/>
      <c r="D21" s="93"/>
      <c r="E21" s="94"/>
      <c r="F21" s="95"/>
      <c r="G21" s="96"/>
      <c r="H21" s="95"/>
      <c r="I21" s="97"/>
      <c r="J21" s="98"/>
      <c r="K21" s="96"/>
      <c r="L21" s="95"/>
      <c r="M21" s="27">
        <f t="shared" si="2"/>
      </c>
      <c r="N21" s="28">
        <f t="shared" si="3"/>
      </c>
      <c r="O21" s="29">
        <f t="shared" si="4"/>
      </c>
      <c r="P21" s="30">
        <f t="shared" si="5"/>
      </c>
    </row>
    <row r="22" spans="1:16" ht="15">
      <c r="A22" s="90">
        <v>8</v>
      </c>
      <c r="B22" s="91"/>
      <c r="C22" s="92"/>
      <c r="D22" s="93"/>
      <c r="E22" s="94"/>
      <c r="F22" s="95"/>
      <c r="G22" s="96"/>
      <c r="H22" s="95"/>
      <c r="I22" s="97"/>
      <c r="J22" s="98"/>
      <c r="K22" s="96"/>
      <c r="L22" s="95"/>
      <c r="M22" s="27">
        <f t="shared" si="2"/>
      </c>
      <c r="N22" s="28">
        <f t="shared" si="3"/>
      </c>
      <c r="O22" s="29">
        <f t="shared" si="4"/>
      </c>
      <c r="P22" s="30">
        <f t="shared" si="5"/>
      </c>
    </row>
    <row r="23" spans="1:16" ht="15">
      <c r="A23" s="90">
        <v>9</v>
      </c>
      <c r="B23" s="91"/>
      <c r="C23" s="92"/>
      <c r="D23" s="93"/>
      <c r="E23" s="94"/>
      <c r="F23" s="95"/>
      <c r="G23" s="96"/>
      <c r="H23" s="95"/>
      <c r="I23" s="97"/>
      <c r="J23" s="98"/>
      <c r="K23" s="96"/>
      <c r="L23" s="95"/>
      <c r="M23" s="27">
        <f t="shared" si="2"/>
      </c>
      <c r="N23" s="28">
        <f t="shared" si="3"/>
      </c>
      <c r="O23" s="29">
        <f t="shared" si="4"/>
      </c>
      <c r="P23" s="30">
        <f t="shared" si="5"/>
      </c>
    </row>
    <row r="24" spans="1:16" ht="15.75" thickBot="1">
      <c r="A24" s="109">
        <v>10</v>
      </c>
      <c r="B24" s="100"/>
      <c r="C24" s="101"/>
      <c r="D24" s="102"/>
      <c r="E24" s="103"/>
      <c r="F24" s="104"/>
      <c r="G24" s="105"/>
      <c r="H24" s="104"/>
      <c r="I24" s="106"/>
      <c r="J24" s="107"/>
      <c r="K24" s="105"/>
      <c r="L24" s="104"/>
      <c r="M24" s="37">
        <f t="shared" si="2"/>
      </c>
      <c r="N24" s="38">
        <f t="shared" si="3"/>
      </c>
      <c r="O24" s="33">
        <f t="shared" si="4"/>
      </c>
      <c r="P24" s="34">
        <f t="shared" si="5"/>
      </c>
    </row>
    <row r="25" spans="1:16" ht="15">
      <c r="A25" s="81">
        <v>11</v>
      </c>
      <c r="B25" s="82"/>
      <c r="C25" s="83"/>
      <c r="D25" s="84"/>
      <c r="E25" s="85"/>
      <c r="F25" s="86"/>
      <c r="G25" s="87"/>
      <c r="H25" s="86"/>
      <c r="I25" s="88"/>
      <c r="J25" s="89"/>
      <c r="K25" s="87"/>
      <c r="L25" s="86"/>
      <c r="M25" s="23">
        <f t="shared" si="2"/>
      </c>
      <c r="N25" s="24">
        <f t="shared" si="3"/>
      </c>
      <c r="O25" s="25">
        <f t="shared" si="4"/>
      </c>
      <c r="P25" s="26">
        <f t="shared" si="5"/>
      </c>
    </row>
    <row r="26" spans="1:16" ht="15">
      <c r="A26" s="90">
        <v>12</v>
      </c>
      <c r="B26" s="91"/>
      <c r="C26" s="92"/>
      <c r="D26" s="93"/>
      <c r="E26" s="94"/>
      <c r="F26" s="95"/>
      <c r="G26" s="96"/>
      <c r="H26" s="95"/>
      <c r="I26" s="97"/>
      <c r="J26" s="98"/>
      <c r="K26" s="96"/>
      <c r="L26" s="95"/>
      <c r="M26" s="27">
        <f t="shared" si="2"/>
      </c>
      <c r="N26" s="28">
        <f t="shared" si="3"/>
      </c>
      <c r="O26" s="29">
        <f t="shared" si="4"/>
      </c>
      <c r="P26" s="30">
        <f t="shared" si="5"/>
      </c>
    </row>
    <row r="27" spans="1:16" ht="15">
      <c r="A27" s="90">
        <v>13</v>
      </c>
      <c r="B27" s="91"/>
      <c r="C27" s="92"/>
      <c r="D27" s="93"/>
      <c r="E27" s="94"/>
      <c r="F27" s="95"/>
      <c r="G27" s="96"/>
      <c r="H27" s="95"/>
      <c r="I27" s="97"/>
      <c r="J27" s="98"/>
      <c r="K27" s="96"/>
      <c r="L27" s="95"/>
      <c r="M27" s="27">
        <f t="shared" si="2"/>
      </c>
      <c r="N27" s="28">
        <f t="shared" si="3"/>
      </c>
      <c r="O27" s="29">
        <f t="shared" si="4"/>
      </c>
      <c r="P27" s="30">
        <f t="shared" si="5"/>
      </c>
    </row>
    <row r="28" spans="1:16" ht="15">
      <c r="A28" s="90">
        <v>14</v>
      </c>
      <c r="B28" s="91"/>
      <c r="C28" s="92"/>
      <c r="D28" s="93"/>
      <c r="E28" s="94"/>
      <c r="F28" s="95"/>
      <c r="G28" s="96"/>
      <c r="H28" s="95"/>
      <c r="I28" s="97"/>
      <c r="J28" s="98"/>
      <c r="K28" s="96"/>
      <c r="L28" s="95"/>
      <c r="M28" s="27">
        <f t="shared" si="2"/>
      </c>
      <c r="N28" s="28">
        <f t="shared" si="3"/>
      </c>
      <c r="O28" s="29">
        <f t="shared" si="4"/>
      </c>
      <c r="P28" s="30">
        <f t="shared" si="5"/>
      </c>
    </row>
    <row r="29" spans="1:16" ht="15.75" thickBot="1">
      <c r="A29" s="99">
        <v>15</v>
      </c>
      <c r="B29" s="100"/>
      <c r="C29" s="101"/>
      <c r="D29" s="102"/>
      <c r="E29" s="103"/>
      <c r="F29" s="104"/>
      <c r="G29" s="105"/>
      <c r="H29" s="104"/>
      <c r="I29" s="106"/>
      <c r="J29" s="107"/>
      <c r="K29" s="105"/>
      <c r="L29" s="104"/>
      <c r="M29" s="31">
        <f t="shared" si="2"/>
      </c>
      <c r="N29" s="32">
        <f t="shared" si="3"/>
      </c>
      <c r="O29" s="33">
        <f t="shared" si="4"/>
      </c>
      <c r="P29" s="34">
        <f t="shared" si="5"/>
      </c>
    </row>
    <row r="30" spans="1:16" ht="15">
      <c r="A30" s="108">
        <v>16</v>
      </c>
      <c r="B30" s="82"/>
      <c r="C30" s="83"/>
      <c r="D30" s="84"/>
      <c r="E30" s="85"/>
      <c r="F30" s="86"/>
      <c r="G30" s="87"/>
      <c r="H30" s="86"/>
      <c r="I30" s="88"/>
      <c r="J30" s="89"/>
      <c r="K30" s="87"/>
      <c r="L30" s="86"/>
      <c r="M30" s="35">
        <f t="shared" si="2"/>
      </c>
      <c r="N30" s="36">
        <f t="shared" si="3"/>
      </c>
      <c r="O30" s="25">
        <f t="shared" si="4"/>
      </c>
      <c r="P30" s="26">
        <f t="shared" si="5"/>
      </c>
    </row>
    <row r="31" spans="1:16" ht="15">
      <c r="A31" s="90">
        <v>17</v>
      </c>
      <c r="B31" s="91"/>
      <c r="C31" s="92"/>
      <c r="D31" s="93"/>
      <c r="E31" s="94"/>
      <c r="F31" s="95"/>
      <c r="G31" s="96"/>
      <c r="H31" s="95"/>
      <c r="I31" s="97"/>
      <c r="J31" s="98"/>
      <c r="K31" s="96"/>
      <c r="L31" s="95"/>
      <c r="M31" s="27">
        <f t="shared" si="2"/>
      </c>
      <c r="N31" s="28">
        <f t="shared" si="3"/>
      </c>
      <c r="O31" s="29">
        <f t="shared" si="4"/>
      </c>
      <c r="P31" s="30">
        <f t="shared" si="5"/>
      </c>
    </row>
    <row r="32" spans="1:16" ht="15">
      <c r="A32" s="90">
        <v>18</v>
      </c>
      <c r="B32" s="91"/>
      <c r="C32" s="92"/>
      <c r="D32" s="93"/>
      <c r="E32" s="94"/>
      <c r="F32" s="95"/>
      <c r="G32" s="96"/>
      <c r="H32" s="95"/>
      <c r="I32" s="97"/>
      <c r="J32" s="98"/>
      <c r="K32" s="96"/>
      <c r="L32" s="95"/>
      <c r="M32" s="27">
        <f t="shared" si="2"/>
      </c>
      <c r="N32" s="28">
        <f t="shared" si="3"/>
      </c>
      <c r="O32" s="29">
        <f t="shared" si="4"/>
      </c>
      <c r="P32" s="30">
        <f t="shared" si="5"/>
      </c>
    </row>
    <row r="33" spans="1:16" ht="15">
      <c r="A33" s="90">
        <v>19</v>
      </c>
      <c r="B33" s="91"/>
      <c r="C33" s="92"/>
      <c r="D33" s="93"/>
      <c r="E33" s="94"/>
      <c r="F33" s="95"/>
      <c r="G33" s="96"/>
      <c r="H33" s="95"/>
      <c r="I33" s="97"/>
      <c r="J33" s="98"/>
      <c r="K33" s="96"/>
      <c r="L33" s="95"/>
      <c r="M33" s="27">
        <f t="shared" si="2"/>
      </c>
      <c r="N33" s="28">
        <f t="shared" si="3"/>
      </c>
      <c r="O33" s="29">
        <f t="shared" si="4"/>
      </c>
      <c r="P33" s="30">
        <f t="shared" si="5"/>
      </c>
    </row>
    <row r="34" spans="1:16" ht="15.75" thickBot="1">
      <c r="A34" s="109">
        <v>20</v>
      </c>
      <c r="B34" s="100"/>
      <c r="C34" s="101"/>
      <c r="D34" s="102"/>
      <c r="E34" s="103"/>
      <c r="F34" s="104"/>
      <c r="G34" s="105"/>
      <c r="H34" s="104"/>
      <c r="I34" s="106"/>
      <c r="J34" s="107"/>
      <c r="K34" s="105"/>
      <c r="L34" s="104"/>
      <c r="M34" s="37">
        <f t="shared" si="2"/>
      </c>
      <c r="N34" s="38">
        <f t="shared" si="3"/>
      </c>
      <c r="O34" s="33">
        <f t="shared" si="4"/>
      </c>
      <c r="P34" s="34">
        <f t="shared" si="5"/>
      </c>
    </row>
    <row r="35" spans="1:16" ht="15">
      <c r="A35" s="81">
        <v>21</v>
      </c>
      <c r="B35" s="82"/>
      <c r="C35" s="83"/>
      <c r="D35" s="84"/>
      <c r="E35" s="85"/>
      <c r="F35" s="86"/>
      <c r="G35" s="87"/>
      <c r="H35" s="86"/>
      <c r="I35" s="88"/>
      <c r="J35" s="89"/>
      <c r="K35" s="87"/>
      <c r="L35" s="86"/>
      <c r="M35" s="23">
        <f t="shared" si="2"/>
      </c>
      <c r="N35" s="24">
        <f t="shared" si="3"/>
      </c>
      <c r="O35" s="25">
        <f t="shared" si="4"/>
      </c>
      <c r="P35" s="26">
        <f t="shared" si="5"/>
      </c>
    </row>
    <row r="36" spans="1:16" ht="15">
      <c r="A36" s="90">
        <v>22</v>
      </c>
      <c r="B36" s="91"/>
      <c r="C36" s="92"/>
      <c r="D36" s="93"/>
      <c r="E36" s="94"/>
      <c r="F36" s="95"/>
      <c r="G36" s="96"/>
      <c r="H36" s="95"/>
      <c r="I36" s="97"/>
      <c r="J36" s="98"/>
      <c r="K36" s="96"/>
      <c r="L36" s="95"/>
      <c r="M36" s="27">
        <f t="shared" si="2"/>
      </c>
      <c r="N36" s="28">
        <f t="shared" si="3"/>
      </c>
      <c r="O36" s="29">
        <f t="shared" si="4"/>
      </c>
      <c r="P36" s="30">
        <f t="shared" si="5"/>
      </c>
    </row>
    <row r="37" spans="1:16" ht="15">
      <c r="A37" s="90">
        <v>23</v>
      </c>
      <c r="B37" s="91"/>
      <c r="C37" s="92"/>
      <c r="D37" s="93"/>
      <c r="E37" s="94"/>
      <c r="F37" s="95"/>
      <c r="G37" s="96"/>
      <c r="H37" s="95"/>
      <c r="I37" s="97"/>
      <c r="J37" s="98"/>
      <c r="K37" s="96"/>
      <c r="L37" s="95"/>
      <c r="M37" s="27">
        <f t="shared" si="2"/>
      </c>
      <c r="N37" s="28">
        <f t="shared" si="3"/>
      </c>
      <c r="O37" s="29">
        <f t="shared" si="4"/>
      </c>
      <c r="P37" s="30">
        <f t="shared" si="5"/>
      </c>
    </row>
    <row r="38" spans="1:16" ht="15">
      <c r="A38" s="90">
        <v>24</v>
      </c>
      <c r="B38" s="91"/>
      <c r="C38" s="92"/>
      <c r="D38" s="93"/>
      <c r="E38" s="94"/>
      <c r="F38" s="95"/>
      <c r="G38" s="96"/>
      <c r="H38" s="95"/>
      <c r="I38" s="97"/>
      <c r="J38" s="98"/>
      <c r="K38" s="96"/>
      <c r="L38" s="95"/>
      <c r="M38" s="27">
        <f t="shared" si="2"/>
      </c>
      <c r="N38" s="28">
        <f t="shared" si="3"/>
      </c>
      <c r="O38" s="29">
        <f t="shared" si="4"/>
      </c>
      <c r="P38" s="30">
        <f t="shared" si="5"/>
      </c>
    </row>
    <row r="39" spans="1:16" ht="15.75" thickBot="1">
      <c r="A39" s="99">
        <v>25</v>
      </c>
      <c r="B39" s="100"/>
      <c r="C39" s="101"/>
      <c r="D39" s="102"/>
      <c r="E39" s="103"/>
      <c r="F39" s="104"/>
      <c r="G39" s="105"/>
      <c r="H39" s="104"/>
      <c r="I39" s="106"/>
      <c r="J39" s="107"/>
      <c r="K39" s="105"/>
      <c r="L39" s="104"/>
      <c r="M39" s="31">
        <f t="shared" si="2"/>
      </c>
      <c r="N39" s="32">
        <f t="shared" si="3"/>
      </c>
      <c r="O39" s="33">
        <f t="shared" si="4"/>
      </c>
      <c r="P39" s="34">
        <f t="shared" si="5"/>
      </c>
    </row>
    <row r="40" spans="1:16" ht="15">
      <c r="A40" s="81">
        <v>26</v>
      </c>
      <c r="B40" s="82"/>
      <c r="C40" s="83"/>
      <c r="D40" s="84"/>
      <c r="E40" s="85"/>
      <c r="F40" s="86"/>
      <c r="G40" s="87"/>
      <c r="H40" s="86"/>
      <c r="I40" s="88"/>
      <c r="J40" s="89"/>
      <c r="K40" s="87"/>
      <c r="L40" s="86"/>
      <c r="M40" s="23">
        <f t="shared" si="2"/>
      </c>
      <c r="N40" s="24">
        <f t="shared" si="3"/>
      </c>
      <c r="O40" s="25">
        <f t="shared" si="4"/>
      </c>
      <c r="P40" s="26">
        <f t="shared" si="5"/>
      </c>
    </row>
    <row r="41" spans="1:16" ht="15">
      <c r="A41" s="90">
        <v>27</v>
      </c>
      <c r="B41" s="91"/>
      <c r="C41" s="92"/>
      <c r="D41" s="93"/>
      <c r="E41" s="94"/>
      <c r="F41" s="95"/>
      <c r="G41" s="96"/>
      <c r="H41" s="95"/>
      <c r="I41" s="97"/>
      <c r="J41" s="98"/>
      <c r="K41" s="96"/>
      <c r="L41" s="95"/>
      <c r="M41" s="27">
        <f t="shared" si="2"/>
      </c>
      <c r="N41" s="28">
        <f t="shared" si="3"/>
      </c>
      <c r="O41" s="29">
        <f t="shared" si="4"/>
      </c>
      <c r="P41" s="30">
        <f t="shared" si="5"/>
      </c>
    </row>
    <row r="42" spans="1:16" ht="15">
      <c r="A42" s="90">
        <v>28</v>
      </c>
      <c r="B42" s="91"/>
      <c r="C42" s="92"/>
      <c r="D42" s="93"/>
      <c r="E42" s="94"/>
      <c r="F42" s="95"/>
      <c r="G42" s="96"/>
      <c r="H42" s="95"/>
      <c r="I42" s="97"/>
      <c r="J42" s="98"/>
      <c r="K42" s="96"/>
      <c r="L42" s="95"/>
      <c r="M42" s="27">
        <f t="shared" si="2"/>
      </c>
      <c r="N42" s="28">
        <f t="shared" si="3"/>
      </c>
      <c r="O42" s="29">
        <f t="shared" si="4"/>
      </c>
      <c r="P42" s="30">
        <f t="shared" si="5"/>
      </c>
    </row>
    <row r="43" spans="1:16" ht="15">
      <c r="A43" s="90">
        <v>29</v>
      </c>
      <c r="B43" s="91"/>
      <c r="C43" s="92"/>
      <c r="D43" s="93"/>
      <c r="E43" s="94"/>
      <c r="F43" s="95"/>
      <c r="G43" s="96"/>
      <c r="H43" s="95"/>
      <c r="I43" s="97"/>
      <c r="J43" s="98"/>
      <c r="K43" s="96"/>
      <c r="L43" s="95"/>
      <c r="M43" s="27">
        <f t="shared" si="2"/>
      </c>
      <c r="N43" s="28">
        <f t="shared" si="3"/>
      </c>
      <c r="O43" s="29">
        <f t="shared" si="4"/>
      </c>
      <c r="P43" s="30">
        <f t="shared" si="5"/>
      </c>
    </row>
    <row r="44" spans="1:16" ht="15.75" thickBot="1">
      <c r="A44" s="99">
        <v>30</v>
      </c>
      <c r="B44" s="100"/>
      <c r="C44" s="101"/>
      <c r="D44" s="102"/>
      <c r="E44" s="103"/>
      <c r="F44" s="104"/>
      <c r="G44" s="105"/>
      <c r="H44" s="104"/>
      <c r="I44" s="106"/>
      <c r="J44" s="107"/>
      <c r="K44" s="105"/>
      <c r="L44" s="104"/>
      <c r="M44" s="31">
        <f t="shared" si="2"/>
      </c>
      <c r="N44" s="32">
        <f t="shared" si="3"/>
      </c>
      <c r="O44" s="33">
        <f t="shared" si="4"/>
      </c>
      <c r="P44" s="34">
        <f t="shared" si="5"/>
      </c>
    </row>
    <row r="45" spans="1:16" ht="15">
      <c r="A45" s="81">
        <v>31</v>
      </c>
      <c r="B45" s="82"/>
      <c r="C45" s="83"/>
      <c r="D45" s="84"/>
      <c r="E45" s="85"/>
      <c r="F45" s="86"/>
      <c r="G45" s="87"/>
      <c r="H45" s="86"/>
      <c r="I45" s="88"/>
      <c r="J45" s="89"/>
      <c r="K45" s="87"/>
      <c r="L45" s="86"/>
      <c r="M45" s="23">
        <f t="shared" si="2"/>
      </c>
      <c r="N45" s="24">
        <f t="shared" si="3"/>
      </c>
      <c r="O45" s="25">
        <f t="shared" si="4"/>
      </c>
      <c r="P45" s="26">
        <f t="shared" si="5"/>
      </c>
    </row>
    <row r="46" spans="1:16" ht="15">
      <c r="A46" s="90">
        <v>32</v>
      </c>
      <c r="B46" s="91"/>
      <c r="C46" s="92"/>
      <c r="D46" s="93"/>
      <c r="E46" s="94"/>
      <c r="F46" s="95"/>
      <c r="G46" s="96"/>
      <c r="H46" s="95"/>
      <c r="I46" s="97"/>
      <c r="J46" s="98"/>
      <c r="K46" s="96"/>
      <c r="L46" s="95"/>
      <c r="M46" s="27">
        <f t="shared" si="2"/>
      </c>
      <c r="N46" s="28">
        <f t="shared" si="3"/>
      </c>
      <c r="O46" s="29">
        <f t="shared" si="4"/>
      </c>
      <c r="P46" s="30">
        <f t="shared" si="5"/>
      </c>
    </row>
    <row r="47" spans="1:16" ht="15">
      <c r="A47" s="90">
        <v>33</v>
      </c>
      <c r="B47" s="91"/>
      <c r="C47" s="92"/>
      <c r="D47" s="93"/>
      <c r="E47" s="94"/>
      <c r="F47" s="95"/>
      <c r="G47" s="96"/>
      <c r="H47" s="95"/>
      <c r="I47" s="97"/>
      <c r="J47" s="98"/>
      <c r="K47" s="96"/>
      <c r="L47" s="95"/>
      <c r="M47" s="27">
        <f t="shared" si="2"/>
      </c>
      <c r="N47" s="28">
        <f t="shared" si="3"/>
      </c>
      <c r="O47" s="29">
        <f t="shared" si="4"/>
      </c>
      <c r="P47" s="30">
        <f t="shared" si="5"/>
      </c>
    </row>
    <row r="48" spans="1:16" ht="15">
      <c r="A48" s="90">
        <v>34</v>
      </c>
      <c r="B48" s="91"/>
      <c r="C48" s="92"/>
      <c r="D48" s="93"/>
      <c r="E48" s="94"/>
      <c r="F48" s="95"/>
      <c r="G48" s="96"/>
      <c r="H48" s="95"/>
      <c r="I48" s="97"/>
      <c r="J48" s="98"/>
      <c r="K48" s="96"/>
      <c r="L48" s="95"/>
      <c r="M48" s="27">
        <f t="shared" si="2"/>
      </c>
      <c r="N48" s="28">
        <f t="shared" si="3"/>
      </c>
      <c r="O48" s="29">
        <f t="shared" si="4"/>
      </c>
      <c r="P48" s="30">
        <f t="shared" si="5"/>
      </c>
    </row>
    <row r="49" spans="1:16" ht="15.75" thickBot="1">
      <c r="A49" s="99">
        <v>35</v>
      </c>
      <c r="B49" s="100"/>
      <c r="C49" s="101"/>
      <c r="D49" s="102"/>
      <c r="E49" s="103"/>
      <c r="F49" s="104"/>
      <c r="G49" s="105"/>
      <c r="H49" s="104"/>
      <c r="I49" s="106"/>
      <c r="J49" s="107"/>
      <c r="K49" s="105"/>
      <c r="L49" s="104"/>
      <c r="M49" s="31">
        <f t="shared" si="2"/>
      </c>
      <c r="N49" s="32">
        <f t="shared" si="3"/>
      </c>
      <c r="O49" s="33">
        <f t="shared" si="4"/>
      </c>
      <c r="P49" s="34">
        <f t="shared" si="5"/>
      </c>
    </row>
    <row r="50" spans="1:16" ht="15">
      <c r="A50" s="81">
        <v>36</v>
      </c>
      <c r="B50" s="82"/>
      <c r="C50" s="83"/>
      <c r="D50" s="84"/>
      <c r="E50" s="85"/>
      <c r="F50" s="86"/>
      <c r="G50" s="87"/>
      <c r="H50" s="86"/>
      <c r="I50" s="88"/>
      <c r="J50" s="89"/>
      <c r="K50" s="87"/>
      <c r="L50" s="86"/>
      <c r="M50" s="23">
        <f t="shared" si="2"/>
      </c>
      <c r="N50" s="24">
        <f t="shared" si="3"/>
      </c>
      <c r="O50" s="25">
        <f t="shared" si="4"/>
      </c>
      <c r="P50" s="26">
        <f t="shared" si="5"/>
      </c>
    </row>
    <row r="51" spans="1:16" ht="15">
      <c r="A51" s="90">
        <v>37</v>
      </c>
      <c r="B51" s="91"/>
      <c r="C51" s="92"/>
      <c r="D51" s="93"/>
      <c r="E51" s="94"/>
      <c r="F51" s="95"/>
      <c r="G51" s="96"/>
      <c r="H51" s="95"/>
      <c r="I51" s="97"/>
      <c r="J51" s="98"/>
      <c r="K51" s="96"/>
      <c r="L51" s="95"/>
      <c r="M51" s="27">
        <f t="shared" si="2"/>
      </c>
      <c r="N51" s="28">
        <f t="shared" si="3"/>
      </c>
      <c r="O51" s="29">
        <f t="shared" si="4"/>
      </c>
      <c r="P51" s="30">
        <f t="shared" si="5"/>
      </c>
    </row>
    <row r="52" spans="1:16" ht="15">
      <c r="A52" s="90">
        <v>38</v>
      </c>
      <c r="B52" s="91"/>
      <c r="C52" s="92"/>
      <c r="D52" s="93"/>
      <c r="E52" s="94"/>
      <c r="F52" s="95"/>
      <c r="G52" s="96"/>
      <c r="H52" s="95"/>
      <c r="I52" s="97"/>
      <c r="J52" s="98"/>
      <c r="K52" s="96"/>
      <c r="L52" s="95"/>
      <c r="M52" s="27">
        <f t="shared" si="2"/>
      </c>
      <c r="N52" s="28">
        <f t="shared" si="3"/>
      </c>
      <c r="O52" s="29">
        <f t="shared" si="4"/>
      </c>
      <c r="P52" s="30">
        <f t="shared" si="5"/>
      </c>
    </row>
    <row r="53" spans="1:16" ht="15">
      <c r="A53" s="90">
        <v>39</v>
      </c>
      <c r="B53" s="91"/>
      <c r="C53" s="92"/>
      <c r="D53" s="93"/>
      <c r="E53" s="94"/>
      <c r="F53" s="95"/>
      <c r="G53" s="96"/>
      <c r="H53" s="95"/>
      <c r="I53" s="97"/>
      <c r="J53" s="98"/>
      <c r="K53" s="96"/>
      <c r="L53" s="95"/>
      <c r="M53" s="27">
        <f t="shared" si="2"/>
      </c>
      <c r="N53" s="28">
        <f t="shared" si="3"/>
      </c>
      <c r="O53" s="29">
        <f t="shared" si="4"/>
      </c>
      <c r="P53" s="30">
        <f t="shared" si="5"/>
      </c>
    </row>
    <row r="54" spans="1:16" ht="15.75" thickBot="1">
      <c r="A54" s="99">
        <v>40</v>
      </c>
      <c r="B54" s="100"/>
      <c r="C54" s="101"/>
      <c r="D54" s="102"/>
      <c r="E54" s="103"/>
      <c r="F54" s="104"/>
      <c r="G54" s="105"/>
      <c r="H54" s="104"/>
      <c r="I54" s="106"/>
      <c r="J54" s="107"/>
      <c r="K54" s="105"/>
      <c r="L54" s="104"/>
      <c r="M54" s="31">
        <f t="shared" si="2"/>
      </c>
      <c r="N54" s="32">
        <f t="shared" si="3"/>
      </c>
      <c r="O54" s="33">
        <f t="shared" si="4"/>
      </c>
      <c r="P54" s="34">
        <f t="shared" si="5"/>
      </c>
    </row>
    <row r="56" spans="2:4" ht="15">
      <c r="B56" s="9" t="s">
        <v>94</v>
      </c>
      <c r="D56" s="9" t="s">
        <v>90</v>
      </c>
    </row>
    <row r="57" spans="2:4" ht="15">
      <c r="B57" s="9">
        <v>1</v>
      </c>
      <c r="D57" s="9" t="s">
        <v>89</v>
      </c>
    </row>
    <row r="58" spans="2:4" ht="15">
      <c r="B58" s="9">
        <v>2</v>
      </c>
      <c r="D58" s="9" t="s">
        <v>91</v>
      </c>
    </row>
    <row r="59" spans="1:4" ht="15">
      <c r="A59" s="39"/>
      <c r="B59" s="9">
        <v>3</v>
      </c>
      <c r="D59" s="9" t="s">
        <v>115</v>
      </c>
    </row>
  </sheetData>
  <sheetProtection password="EE1B" sheet="1" formatRows="0"/>
  <conditionalFormatting sqref="E15:L54">
    <cfRule type="expression" priority="2" dxfId="1" stopIfTrue="1">
      <formula>E15&gt;E$11</formula>
    </cfRule>
  </conditionalFormatting>
  <conditionalFormatting sqref="D6 E5 K1 M1">
    <cfRule type="containsBlanks" priority="1" dxfId="1" stopIfTrue="1">
      <formula>LEN(TRIM(D1))=0</formula>
    </cfRule>
  </conditionalFormatting>
  <conditionalFormatting sqref="C15:C54">
    <cfRule type="expression" priority="3" dxfId="1">
      <formula>AND(SUM($D15:$L15)&lt;&gt;0,$C15="")</formula>
    </cfRule>
  </conditionalFormatting>
  <conditionalFormatting sqref="D15:L54">
    <cfRule type="expression" priority="4" dxfId="1" stopIfTrue="1">
      <formula>AND($B15&lt;&gt;"",$C15="да",$D15="")</formula>
    </cfRule>
    <cfRule type="expression" priority="5" dxfId="0" stopIfTrue="1">
      <formula>AND(SUM($D15)=0,COUNTA($E15:$L15)&gt;0)</formula>
    </cfRule>
  </conditionalFormatting>
  <dataValidations count="5">
    <dataValidation type="whole" allowBlank="1" showInputMessage="1" showErrorMessage="1" sqref="E15:L54">
      <formula1>0</formula1>
      <formula2>E$11</formula2>
    </dataValidation>
    <dataValidation allowBlank="1" prompt="Укажите класс с литерой (если есть)" sqref="K1"/>
    <dataValidation allowBlank="1" showInputMessage="1" showErrorMessage="1" prompt="Укажите наименование образовательной организации, например, СОШ №3" sqref="M1"/>
    <dataValidation type="list" allowBlank="1" showInputMessage="1" showErrorMessage="1" promptTitle="Введите тип класса" prompt="общ - общеобразовательный класс;&#10;про - профильный по предмету данной КДР;&#10;лиц - лицейский класс;&#10;лицпро - лицейский класс с профилем по предмету КДР;&#10;гим - гимназический класс;&#10;гимпро - гимназический класс с профилем по предмету КДР" sqref="D6">
      <formula1>$P$3:$P$9</formula1>
    </dataValidation>
    <dataValidation errorStyle="warning" type="list" allowBlank="1" showInputMessage="1" showErrorMessage="1" sqref="C15:C54">
      <formula1>"да,нет"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0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"/>
  <sheetViews>
    <sheetView view="pageBreakPreview" zoomScale="90" zoomScaleSheetLayoutView="90" zoomScalePageLayoutView="0" workbookViewId="0" topLeftCell="A1">
      <selection activeCell="E3" sqref="E3"/>
    </sheetView>
  </sheetViews>
  <sheetFormatPr defaultColWidth="9.140625" defaultRowHeight="15"/>
  <cols>
    <col min="1" max="1" width="9.140625" style="9" customWidth="1"/>
    <col min="2" max="2" width="19.140625" style="9" customWidth="1"/>
    <col min="3" max="3" width="8.28125" style="9" hidden="1" customWidth="1"/>
    <col min="4" max="4" width="7.57421875" style="9" customWidth="1"/>
    <col min="5" max="11" width="6.140625" style="9" customWidth="1"/>
    <col min="12" max="12" width="8.57421875" style="9" bestFit="1" customWidth="1"/>
    <col min="13" max="13" width="6.57421875" style="9" customWidth="1"/>
    <col min="14" max="14" width="12.57421875" style="9" customWidth="1"/>
    <col min="15" max="15" width="17.7109375" style="9" customWidth="1"/>
    <col min="16" max="16" width="12.7109375" style="9" hidden="1" customWidth="1"/>
    <col min="17" max="16384" width="9.140625" style="9" customWidth="1"/>
  </cols>
  <sheetData>
    <row r="1" spans="1:15" ht="15">
      <c r="A1" s="40"/>
      <c r="B1" s="40"/>
      <c r="C1" s="40"/>
      <c r="D1" s="40"/>
      <c r="E1" s="40"/>
      <c r="F1" s="40"/>
      <c r="G1" s="40"/>
      <c r="H1" s="40"/>
      <c r="I1" s="40"/>
      <c r="J1" s="79" t="s">
        <v>127</v>
      </c>
      <c r="K1" s="111"/>
      <c r="L1" s="40" t="s">
        <v>16</v>
      </c>
      <c r="M1" s="112"/>
      <c r="O1" s="44" t="s">
        <v>0</v>
      </c>
    </row>
    <row r="2" spans="1:16" ht="15">
      <c r="A2" s="41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P2" s="9" t="s">
        <v>8</v>
      </c>
    </row>
    <row r="3" spans="1:16" ht="15">
      <c r="A3" s="40"/>
      <c r="B3" s="40"/>
      <c r="C3" s="42"/>
      <c r="D3" s="42" t="s">
        <v>5</v>
      </c>
      <c r="E3" s="43" t="s">
        <v>138</v>
      </c>
      <c r="F3" s="43"/>
      <c r="G3" s="43"/>
      <c r="H3" s="43"/>
      <c r="I3" s="40"/>
      <c r="J3" s="40"/>
      <c r="K3" s="40"/>
      <c r="L3" s="40"/>
      <c r="M3" s="40"/>
      <c r="N3" s="40"/>
      <c r="O3" s="40"/>
      <c r="P3" s="9" t="s">
        <v>24</v>
      </c>
    </row>
    <row r="4" spans="1:16" ht="15">
      <c r="A4" s="41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9" t="s">
        <v>109</v>
      </c>
    </row>
    <row r="5" spans="1:16" ht="15">
      <c r="A5" s="56"/>
      <c r="B5" s="56"/>
      <c r="C5" s="56"/>
      <c r="D5" s="42" t="s">
        <v>108</v>
      </c>
      <c r="E5" s="110"/>
      <c r="F5" s="43"/>
      <c r="G5" s="43"/>
      <c r="H5" s="43"/>
      <c r="I5" s="40"/>
      <c r="J5" s="40"/>
      <c r="K5" s="40"/>
      <c r="L5" s="40"/>
      <c r="M5" s="11" t="s">
        <v>14</v>
      </c>
      <c r="N5" s="11" t="s">
        <v>99</v>
      </c>
      <c r="P5" s="9" t="s">
        <v>110</v>
      </c>
    </row>
    <row r="6" spans="1:16" ht="15">
      <c r="A6" s="12"/>
      <c r="B6" s="71" t="s">
        <v>8</v>
      </c>
      <c r="D6" s="110"/>
      <c r="E6" s="10"/>
      <c r="F6" s="10"/>
      <c r="M6" s="13"/>
      <c r="N6" s="13"/>
      <c r="P6" s="9" t="s">
        <v>111</v>
      </c>
    </row>
    <row r="7" spans="1:16" ht="15">
      <c r="A7" s="14"/>
      <c r="B7" s="9" t="s">
        <v>11</v>
      </c>
      <c r="M7" s="133">
        <v>8</v>
      </c>
      <c r="N7" s="13" t="s">
        <v>100</v>
      </c>
      <c r="P7" s="9" t="s">
        <v>112</v>
      </c>
    </row>
    <row r="8" spans="1:16" ht="15">
      <c r="A8" s="14"/>
      <c r="B8" s="9" t="s">
        <v>15</v>
      </c>
      <c r="M8" s="133">
        <v>7</v>
      </c>
      <c r="N8" s="13" t="s">
        <v>101</v>
      </c>
      <c r="P8" s="9" t="s">
        <v>113</v>
      </c>
    </row>
    <row r="9" spans="1:16" ht="15">
      <c r="A9" s="14"/>
      <c r="B9" s="16" t="s">
        <v>12</v>
      </c>
      <c r="M9" s="133">
        <v>5</v>
      </c>
      <c r="N9" s="13" t="s">
        <v>102</v>
      </c>
      <c r="P9" s="9" t="s">
        <v>114</v>
      </c>
    </row>
    <row r="10" spans="1:16" ht="15">
      <c r="A10" s="14"/>
      <c r="B10" s="9" t="s">
        <v>83</v>
      </c>
      <c r="M10" s="15">
        <v>0</v>
      </c>
      <c r="N10" s="13" t="s">
        <v>103</v>
      </c>
      <c r="O10" s="17"/>
      <c r="P10" s="17"/>
    </row>
    <row r="11" spans="1:16" ht="15">
      <c r="A11" s="12"/>
      <c r="B11" s="13"/>
      <c r="C11" s="13"/>
      <c r="D11" s="11" t="s">
        <v>13</v>
      </c>
      <c r="E11" s="62">
        <v>1</v>
      </c>
      <c r="F11" s="62">
        <v>1</v>
      </c>
      <c r="G11" s="62">
        <v>1</v>
      </c>
      <c r="H11" s="62">
        <v>1</v>
      </c>
      <c r="I11" s="62">
        <v>1</v>
      </c>
      <c r="J11" s="62">
        <v>1</v>
      </c>
      <c r="K11" s="62">
        <v>1</v>
      </c>
      <c r="L11" s="62">
        <v>1</v>
      </c>
      <c r="O11" s="17"/>
      <c r="P11" s="18" t="s">
        <v>17</v>
      </c>
    </row>
    <row r="12" spans="1:16" ht="15">
      <c r="A12" s="12"/>
      <c r="B12" s="13"/>
      <c r="C12" s="13"/>
      <c r="D12" s="11" t="s">
        <v>116</v>
      </c>
      <c r="E12" s="63">
        <f aca="true" t="shared" si="0" ref="E12:L12">IF(COUNTIF($D$15:$D$54,"&gt;0")=0,"",_xlfn.SUMIFS(E$15:E$54,$D$15:$D$54,"&gt;0")/COUNTIF($D$15:$D$54,"&gt;0"))</f>
      </c>
      <c r="F12" s="63">
        <f t="shared" si="0"/>
      </c>
      <c r="G12" s="63">
        <f t="shared" si="0"/>
      </c>
      <c r="H12" s="63">
        <f t="shared" si="0"/>
      </c>
      <c r="I12" s="63">
        <f t="shared" si="0"/>
      </c>
      <c r="J12" s="63">
        <f t="shared" si="0"/>
      </c>
      <c r="K12" s="63">
        <f t="shared" si="0"/>
      </c>
      <c r="L12" s="63">
        <f t="shared" si="0"/>
      </c>
      <c r="O12" s="17"/>
      <c r="P12" s="18"/>
    </row>
    <row r="13" spans="1:16" ht="15.75" thickBot="1">
      <c r="A13" s="12"/>
      <c r="B13" s="65"/>
      <c r="C13" s="65"/>
      <c r="D13" s="66" t="s">
        <v>117</v>
      </c>
      <c r="E13" s="64">
        <f>IF(COUNTIF($D$15:$D$54,"&gt;0")=0,"",E12/E11)</f>
      </c>
      <c r="F13" s="64">
        <f aca="true" t="shared" si="1" ref="F13:K13">IF(COUNTIF($D$15:$D$54,"&gt;0")=0,"",F12/F11)</f>
      </c>
      <c r="G13" s="64">
        <f t="shared" si="1"/>
      </c>
      <c r="H13" s="64">
        <f t="shared" si="1"/>
      </c>
      <c r="I13" s="64">
        <f t="shared" si="1"/>
      </c>
      <c r="J13" s="64">
        <f t="shared" si="1"/>
      </c>
      <c r="K13" s="64">
        <f t="shared" si="1"/>
      </c>
      <c r="L13" s="64">
        <f>IF(COUNTIF($D$15:$D$54,"&gt;0")=0,"",L12/L11)</f>
      </c>
      <c r="O13" s="17"/>
      <c r="P13" s="18"/>
    </row>
    <row r="14" spans="1:16" ht="60.75" thickBot="1">
      <c r="A14" s="67" t="s">
        <v>1</v>
      </c>
      <c r="B14" s="68" t="s">
        <v>2</v>
      </c>
      <c r="C14" s="69" t="s">
        <v>10</v>
      </c>
      <c r="D14" s="70" t="s">
        <v>3</v>
      </c>
      <c r="E14" s="57" t="s">
        <v>132</v>
      </c>
      <c r="F14" s="58" t="s">
        <v>133</v>
      </c>
      <c r="G14" s="59">
        <v>2</v>
      </c>
      <c r="H14" s="58">
        <v>3</v>
      </c>
      <c r="I14" s="60">
        <v>4</v>
      </c>
      <c r="J14" s="61">
        <v>5</v>
      </c>
      <c r="K14" s="59">
        <v>6</v>
      </c>
      <c r="L14" s="58">
        <v>7</v>
      </c>
      <c r="M14" s="19" t="s">
        <v>4</v>
      </c>
      <c r="N14" s="20" t="str">
        <f>N5</f>
        <v>Оценка</v>
      </c>
      <c r="O14" s="21" t="s">
        <v>93</v>
      </c>
      <c r="P14" s="22" t="s">
        <v>92</v>
      </c>
    </row>
    <row r="15" spans="1:16" ht="15">
      <c r="A15" s="81">
        <v>1</v>
      </c>
      <c r="B15" s="82"/>
      <c r="C15" s="83"/>
      <c r="D15" s="84"/>
      <c r="E15" s="85"/>
      <c r="F15" s="86"/>
      <c r="G15" s="87"/>
      <c r="H15" s="86"/>
      <c r="I15" s="88"/>
      <c r="J15" s="89"/>
      <c r="K15" s="87"/>
      <c r="L15" s="86"/>
      <c r="M15" s="23">
        <f aca="true" t="shared" si="2" ref="M15:M54">IF(SUM(D15)&gt;0,SUM(E15:L15),"")</f>
      </c>
      <c r="N15" s="24">
        <f aca="true" t="shared" si="3" ref="N15:N54">IF(SUM(D15)&gt;0,IF(M15&gt;=$M$7,$N$7,IF(M15&gt;=$M$8,$N$8,IF(M15&gt;=$M$9,$N$9,$N$10))),"")</f>
      </c>
      <c r="O15" s="25">
        <f>IF(B15="","",IF(AND(SUM($D15)=0,COUNTA($E15:$L15)&gt;0),$D$57,IF(OR(E15&gt;E$11,F15&gt;F$11,G15&gt;G$11,H15&gt;H$11,I15&gt;I$11,J15&gt;J$11,K15&gt;K$11,L15&gt;L$11),$D$58,IF(AND($D15="",$C15="да"),$D$59,"нет"))))</f>
      </c>
      <c r="P15" s="26">
        <f>IF(O15="","",IF(O15="нет",0,1))</f>
      </c>
    </row>
    <row r="16" spans="1:16" ht="15">
      <c r="A16" s="90">
        <v>2</v>
      </c>
      <c r="B16" s="91"/>
      <c r="C16" s="92"/>
      <c r="D16" s="93"/>
      <c r="E16" s="94"/>
      <c r="F16" s="95"/>
      <c r="G16" s="96"/>
      <c r="H16" s="95"/>
      <c r="I16" s="97"/>
      <c r="J16" s="98"/>
      <c r="K16" s="96"/>
      <c r="L16" s="95"/>
      <c r="M16" s="27">
        <f t="shared" si="2"/>
      </c>
      <c r="N16" s="28">
        <f t="shared" si="3"/>
      </c>
      <c r="O16" s="29">
        <f aca="true" t="shared" si="4" ref="O16:O54">IF(B16="","",IF(AND(SUM($D16)=0,COUNTA($E16:$L16)&gt;0),$D$57,IF(OR(E16&gt;E$11,F16&gt;F$11,G16&gt;G$11,H16&gt;H$11,I16&gt;I$11,J16&gt;J$11,K16&gt;K$11,L16&gt;L$11),$D$58,IF(AND($D16="",$C16="да"),$D$59,"нет"))))</f>
      </c>
      <c r="P16" s="30">
        <f aca="true" t="shared" si="5" ref="P16:P54">IF(O16="","",IF(O16="нет",0,1))</f>
      </c>
    </row>
    <row r="17" spans="1:16" ht="15">
      <c r="A17" s="90">
        <v>3</v>
      </c>
      <c r="B17" s="91"/>
      <c r="C17" s="92"/>
      <c r="D17" s="93"/>
      <c r="E17" s="94"/>
      <c r="F17" s="95"/>
      <c r="G17" s="96"/>
      <c r="H17" s="95"/>
      <c r="I17" s="97"/>
      <c r="J17" s="98"/>
      <c r="K17" s="96"/>
      <c r="L17" s="95"/>
      <c r="M17" s="27">
        <f t="shared" si="2"/>
      </c>
      <c r="N17" s="28">
        <f t="shared" si="3"/>
      </c>
      <c r="O17" s="29">
        <f t="shared" si="4"/>
      </c>
      <c r="P17" s="30">
        <f t="shared" si="5"/>
      </c>
    </row>
    <row r="18" spans="1:16" ht="15">
      <c r="A18" s="90">
        <v>4</v>
      </c>
      <c r="B18" s="91"/>
      <c r="C18" s="92"/>
      <c r="D18" s="93"/>
      <c r="E18" s="94"/>
      <c r="F18" s="95"/>
      <c r="G18" s="96"/>
      <c r="H18" s="95"/>
      <c r="I18" s="97"/>
      <c r="J18" s="98"/>
      <c r="K18" s="96"/>
      <c r="L18" s="95"/>
      <c r="M18" s="27">
        <f t="shared" si="2"/>
      </c>
      <c r="N18" s="28">
        <f t="shared" si="3"/>
      </c>
      <c r="O18" s="29">
        <f t="shared" si="4"/>
      </c>
      <c r="P18" s="30">
        <f t="shared" si="5"/>
      </c>
    </row>
    <row r="19" spans="1:16" ht="15.75" thickBot="1">
      <c r="A19" s="99">
        <v>5</v>
      </c>
      <c r="B19" s="100"/>
      <c r="C19" s="101"/>
      <c r="D19" s="102"/>
      <c r="E19" s="103"/>
      <c r="F19" s="104"/>
      <c r="G19" s="105"/>
      <c r="H19" s="104"/>
      <c r="I19" s="106"/>
      <c r="J19" s="107"/>
      <c r="K19" s="105"/>
      <c r="L19" s="104"/>
      <c r="M19" s="31">
        <f t="shared" si="2"/>
      </c>
      <c r="N19" s="32">
        <f t="shared" si="3"/>
      </c>
      <c r="O19" s="33">
        <f t="shared" si="4"/>
      </c>
      <c r="P19" s="34">
        <f t="shared" si="5"/>
      </c>
    </row>
    <row r="20" spans="1:16" ht="15">
      <c r="A20" s="108">
        <v>6</v>
      </c>
      <c r="B20" s="82"/>
      <c r="C20" s="83"/>
      <c r="D20" s="84"/>
      <c r="E20" s="85"/>
      <c r="F20" s="86"/>
      <c r="G20" s="87"/>
      <c r="H20" s="86"/>
      <c r="I20" s="88"/>
      <c r="J20" s="89"/>
      <c r="K20" s="87"/>
      <c r="L20" s="86"/>
      <c r="M20" s="35">
        <f t="shared" si="2"/>
      </c>
      <c r="N20" s="36">
        <f t="shared" si="3"/>
      </c>
      <c r="O20" s="25">
        <f t="shared" si="4"/>
      </c>
      <c r="P20" s="26">
        <f t="shared" si="5"/>
      </c>
    </row>
    <row r="21" spans="1:16" ht="15">
      <c r="A21" s="90">
        <v>7</v>
      </c>
      <c r="B21" s="91"/>
      <c r="C21" s="92"/>
      <c r="D21" s="93"/>
      <c r="E21" s="94"/>
      <c r="F21" s="95"/>
      <c r="G21" s="96"/>
      <c r="H21" s="95"/>
      <c r="I21" s="97"/>
      <c r="J21" s="98"/>
      <c r="K21" s="96"/>
      <c r="L21" s="95"/>
      <c r="M21" s="27">
        <f t="shared" si="2"/>
      </c>
      <c r="N21" s="28">
        <f t="shared" si="3"/>
      </c>
      <c r="O21" s="29">
        <f t="shared" si="4"/>
      </c>
      <c r="P21" s="30">
        <f t="shared" si="5"/>
      </c>
    </row>
    <row r="22" spans="1:16" ht="15">
      <c r="A22" s="90">
        <v>8</v>
      </c>
      <c r="B22" s="91"/>
      <c r="C22" s="92"/>
      <c r="D22" s="93"/>
      <c r="E22" s="94"/>
      <c r="F22" s="95"/>
      <c r="G22" s="96"/>
      <c r="H22" s="95"/>
      <c r="I22" s="97"/>
      <c r="J22" s="98"/>
      <c r="K22" s="96"/>
      <c r="L22" s="95"/>
      <c r="M22" s="27">
        <f t="shared" si="2"/>
      </c>
      <c r="N22" s="28">
        <f t="shared" si="3"/>
      </c>
      <c r="O22" s="29">
        <f t="shared" si="4"/>
      </c>
      <c r="P22" s="30">
        <f t="shared" si="5"/>
      </c>
    </row>
    <row r="23" spans="1:16" ht="15">
      <c r="A23" s="90">
        <v>9</v>
      </c>
      <c r="B23" s="91"/>
      <c r="C23" s="92"/>
      <c r="D23" s="93"/>
      <c r="E23" s="94"/>
      <c r="F23" s="95"/>
      <c r="G23" s="96"/>
      <c r="H23" s="95"/>
      <c r="I23" s="97"/>
      <c r="J23" s="98"/>
      <c r="K23" s="96"/>
      <c r="L23" s="95"/>
      <c r="M23" s="27">
        <f t="shared" si="2"/>
      </c>
      <c r="N23" s="28">
        <f t="shared" si="3"/>
      </c>
      <c r="O23" s="29">
        <f t="shared" si="4"/>
      </c>
      <c r="P23" s="30">
        <f t="shared" si="5"/>
      </c>
    </row>
    <row r="24" spans="1:16" ht="15.75" thickBot="1">
      <c r="A24" s="109">
        <v>10</v>
      </c>
      <c r="B24" s="100"/>
      <c r="C24" s="101"/>
      <c r="D24" s="102"/>
      <c r="E24" s="103"/>
      <c r="F24" s="104"/>
      <c r="G24" s="105"/>
      <c r="H24" s="104"/>
      <c r="I24" s="106"/>
      <c r="J24" s="107"/>
      <c r="K24" s="105"/>
      <c r="L24" s="104"/>
      <c r="M24" s="37">
        <f t="shared" si="2"/>
      </c>
      <c r="N24" s="38">
        <f t="shared" si="3"/>
      </c>
      <c r="O24" s="33">
        <f t="shared" si="4"/>
      </c>
      <c r="P24" s="34">
        <f t="shared" si="5"/>
      </c>
    </row>
    <row r="25" spans="1:16" ht="15">
      <c r="A25" s="81">
        <v>11</v>
      </c>
      <c r="B25" s="82"/>
      <c r="C25" s="83"/>
      <c r="D25" s="84"/>
      <c r="E25" s="85"/>
      <c r="F25" s="86"/>
      <c r="G25" s="87"/>
      <c r="H25" s="86"/>
      <c r="I25" s="88"/>
      <c r="J25" s="89"/>
      <c r="K25" s="87"/>
      <c r="L25" s="86"/>
      <c r="M25" s="23">
        <f t="shared" si="2"/>
      </c>
      <c r="N25" s="24">
        <f t="shared" si="3"/>
      </c>
      <c r="O25" s="25">
        <f t="shared" si="4"/>
      </c>
      <c r="P25" s="26">
        <f t="shared" si="5"/>
      </c>
    </row>
    <row r="26" spans="1:16" ht="15">
      <c r="A26" s="90">
        <v>12</v>
      </c>
      <c r="B26" s="91"/>
      <c r="C26" s="92"/>
      <c r="D26" s="93"/>
      <c r="E26" s="94"/>
      <c r="F26" s="95"/>
      <c r="G26" s="96"/>
      <c r="H26" s="95"/>
      <c r="I26" s="97"/>
      <c r="J26" s="98"/>
      <c r="K26" s="96"/>
      <c r="L26" s="95"/>
      <c r="M26" s="27">
        <f t="shared" si="2"/>
      </c>
      <c r="N26" s="28">
        <f t="shared" si="3"/>
      </c>
      <c r="O26" s="29">
        <f t="shared" si="4"/>
      </c>
      <c r="P26" s="30">
        <f t="shared" si="5"/>
      </c>
    </row>
    <row r="27" spans="1:16" ht="15">
      <c r="A27" s="90">
        <v>13</v>
      </c>
      <c r="B27" s="91"/>
      <c r="C27" s="92"/>
      <c r="D27" s="93"/>
      <c r="E27" s="94"/>
      <c r="F27" s="95"/>
      <c r="G27" s="96"/>
      <c r="H27" s="95"/>
      <c r="I27" s="97"/>
      <c r="J27" s="98"/>
      <c r="K27" s="96"/>
      <c r="L27" s="95"/>
      <c r="M27" s="27">
        <f t="shared" si="2"/>
      </c>
      <c r="N27" s="28">
        <f t="shared" si="3"/>
      </c>
      <c r="O27" s="29">
        <f t="shared" si="4"/>
      </c>
      <c r="P27" s="30">
        <f t="shared" si="5"/>
      </c>
    </row>
    <row r="28" spans="1:16" ht="15">
      <c r="A28" s="90">
        <v>14</v>
      </c>
      <c r="B28" s="91"/>
      <c r="C28" s="92"/>
      <c r="D28" s="93"/>
      <c r="E28" s="94"/>
      <c r="F28" s="95"/>
      <c r="G28" s="96"/>
      <c r="H28" s="95"/>
      <c r="I28" s="97"/>
      <c r="J28" s="98"/>
      <c r="K28" s="96"/>
      <c r="L28" s="95"/>
      <c r="M28" s="27">
        <f t="shared" si="2"/>
      </c>
      <c r="N28" s="28">
        <f t="shared" si="3"/>
      </c>
      <c r="O28" s="29">
        <f t="shared" si="4"/>
      </c>
      <c r="P28" s="30">
        <f t="shared" si="5"/>
      </c>
    </row>
    <row r="29" spans="1:16" ht="15.75" thickBot="1">
      <c r="A29" s="99">
        <v>15</v>
      </c>
      <c r="B29" s="100"/>
      <c r="C29" s="101"/>
      <c r="D29" s="102"/>
      <c r="E29" s="103"/>
      <c r="F29" s="104"/>
      <c r="G29" s="105"/>
      <c r="H29" s="104"/>
      <c r="I29" s="106"/>
      <c r="J29" s="107"/>
      <c r="K29" s="105"/>
      <c r="L29" s="104"/>
      <c r="M29" s="31">
        <f t="shared" si="2"/>
      </c>
      <c r="N29" s="32">
        <f t="shared" si="3"/>
      </c>
      <c r="O29" s="33">
        <f t="shared" si="4"/>
      </c>
      <c r="P29" s="34">
        <f t="shared" si="5"/>
      </c>
    </row>
    <row r="30" spans="1:16" ht="15">
      <c r="A30" s="108">
        <v>16</v>
      </c>
      <c r="B30" s="82"/>
      <c r="C30" s="83"/>
      <c r="D30" s="84"/>
      <c r="E30" s="85"/>
      <c r="F30" s="86"/>
      <c r="G30" s="87"/>
      <c r="H30" s="86"/>
      <c r="I30" s="88"/>
      <c r="J30" s="89"/>
      <c r="K30" s="87"/>
      <c r="L30" s="86"/>
      <c r="M30" s="35">
        <f t="shared" si="2"/>
      </c>
      <c r="N30" s="36">
        <f t="shared" si="3"/>
      </c>
      <c r="O30" s="25">
        <f t="shared" si="4"/>
      </c>
      <c r="P30" s="26">
        <f t="shared" si="5"/>
      </c>
    </row>
    <row r="31" spans="1:16" ht="15">
      <c r="A31" s="90">
        <v>17</v>
      </c>
      <c r="B31" s="91"/>
      <c r="C31" s="92"/>
      <c r="D31" s="93"/>
      <c r="E31" s="94"/>
      <c r="F31" s="95"/>
      <c r="G31" s="96"/>
      <c r="H31" s="95"/>
      <c r="I31" s="97"/>
      <c r="J31" s="98"/>
      <c r="K31" s="96"/>
      <c r="L31" s="95"/>
      <c r="M31" s="27">
        <f t="shared" si="2"/>
      </c>
      <c r="N31" s="28">
        <f t="shared" si="3"/>
      </c>
      <c r="O31" s="29">
        <f t="shared" si="4"/>
      </c>
      <c r="P31" s="30">
        <f t="shared" si="5"/>
      </c>
    </row>
    <row r="32" spans="1:16" ht="15">
      <c r="A32" s="90">
        <v>18</v>
      </c>
      <c r="B32" s="91"/>
      <c r="C32" s="92"/>
      <c r="D32" s="93"/>
      <c r="E32" s="94"/>
      <c r="F32" s="95"/>
      <c r="G32" s="96"/>
      <c r="H32" s="95"/>
      <c r="I32" s="97"/>
      <c r="J32" s="98"/>
      <c r="K32" s="96"/>
      <c r="L32" s="95"/>
      <c r="M32" s="27">
        <f t="shared" si="2"/>
      </c>
      <c r="N32" s="28">
        <f t="shared" si="3"/>
      </c>
      <c r="O32" s="29">
        <f t="shared" si="4"/>
      </c>
      <c r="P32" s="30">
        <f t="shared" si="5"/>
      </c>
    </row>
    <row r="33" spans="1:16" ht="15">
      <c r="A33" s="90">
        <v>19</v>
      </c>
      <c r="B33" s="91"/>
      <c r="C33" s="92"/>
      <c r="D33" s="93"/>
      <c r="E33" s="94"/>
      <c r="F33" s="95"/>
      <c r="G33" s="96"/>
      <c r="H33" s="95"/>
      <c r="I33" s="97"/>
      <c r="J33" s="98"/>
      <c r="K33" s="96"/>
      <c r="L33" s="95"/>
      <c r="M33" s="27">
        <f t="shared" si="2"/>
      </c>
      <c r="N33" s="28">
        <f t="shared" si="3"/>
      </c>
      <c r="O33" s="29">
        <f t="shared" si="4"/>
      </c>
      <c r="P33" s="30">
        <f t="shared" si="5"/>
      </c>
    </row>
    <row r="34" spans="1:16" ht="15.75" thickBot="1">
      <c r="A34" s="109">
        <v>20</v>
      </c>
      <c r="B34" s="100"/>
      <c r="C34" s="101"/>
      <c r="D34" s="102"/>
      <c r="E34" s="103"/>
      <c r="F34" s="104"/>
      <c r="G34" s="105"/>
      <c r="H34" s="104"/>
      <c r="I34" s="106"/>
      <c r="J34" s="107"/>
      <c r="K34" s="105"/>
      <c r="L34" s="104"/>
      <c r="M34" s="37">
        <f t="shared" si="2"/>
      </c>
      <c r="N34" s="38">
        <f t="shared" si="3"/>
      </c>
      <c r="O34" s="33">
        <f t="shared" si="4"/>
      </c>
      <c r="P34" s="34">
        <f t="shared" si="5"/>
      </c>
    </row>
    <row r="35" spans="1:16" ht="15">
      <c r="A35" s="81">
        <v>21</v>
      </c>
      <c r="B35" s="82"/>
      <c r="C35" s="83"/>
      <c r="D35" s="84"/>
      <c r="E35" s="85"/>
      <c r="F35" s="86"/>
      <c r="G35" s="87"/>
      <c r="H35" s="86"/>
      <c r="I35" s="88"/>
      <c r="J35" s="89"/>
      <c r="K35" s="87"/>
      <c r="L35" s="86"/>
      <c r="M35" s="23">
        <f t="shared" si="2"/>
      </c>
      <c r="N35" s="24">
        <f t="shared" si="3"/>
      </c>
      <c r="O35" s="25">
        <f t="shared" si="4"/>
      </c>
      <c r="P35" s="26">
        <f t="shared" si="5"/>
      </c>
    </row>
    <row r="36" spans="1:16" ht="15">
      <c r="A36" s="90">
        <v>22</v>
      </c>
      <c r="B36" s="91"/>
      <c r="C36" s="92"/>
      <c r="D36" s="93"/>
      <c r="E36" s="94"/>
      <c r="F36" s="95"/>
      <c r="G36" s="96"/>
      <c r="H36" s="95"/>
      <c r="I36" s="97"/>
      <c r="J36" s="98"/>
      <c r="K36" s="96"/>
      <c r="L36" s="95"/>
      <c r="M36" s="27">
        <f t="shared" si="2"/>
      </c>
      <c r="N36" s="28">
        <f t="shared" si="3"/>
      </c>
      <c r="O36" s="29">
        <f t="shared" si="4"/>
      </c>
      <c r="P36" s="30">
        <f t="shared" si="5"/>
      </c>
    </row>
    <row r="37" spans="1:16" ht="15">
      <c r="A37" s="90">
        <v>23</v>
      </c>
      <c r="B37" s="91"/>
      <c r="C37" s="92"/>
      <c r="D37" s="93"/>
      <c r="E37" s="94"/>
      <c r="F37" s="95"/>
      <c r="G37" s="96"/>
      <c r="H37" s="95"/>
      <c r="I37" s="97"/>
      <c r="J37" s="98"/>
      <c r="K37" s="96"/>
      <c r="L37" s="95"/>
      <c r="M37" s="27">
        <f t="shared" si="2"/>
      </c>
      <c r="N37" s="28">
        <f t="shared" si="3"/>
      </c>
      <c r="O37" s="29">
        <f t="shared" si="4"/>
      </c>
      <c r="P37" s="30">
        <f t="shared" si="5"/>
      </c>
    </row>
    <row r="38" spans="1:16" ht="15">
      <c r="A38" s="90">
        <v>24</v>
      </c>
      <c r="B38" s="91"/>
      <c r="C38" s="92"/>
      <c r="D38" s="93"/>
      <c r="E38" s="94"/>
      <c r="F38" s="95"/>
      <c r="G38" s="96"/>
      <c r="H38" s="95"/>
      <c r="I38" s="97"/>
      <c r="J38" s="98"/>
      <c r="K38" s="96"/>
      <c r="L38" s="95"/>
      <c r="M38" s="27">
        <f t="shared" si="2"/>
      </c>
      <c r="N38" s="28">
        <f t="shared" si="3"/>
      </c>
      <c r="O38" s="29">
        <f t="shared" si="4"/>
      </c>
      <c r="P38" s="30">
        <f t="shared" si="5"/>
      </c>
    </row>
    <row r="39" spans="1:16" ht="15.75" thickBot="1">
      <c r="A39" s="99">
        <v>25</v>
      </c>
      <c r="B39" s="100"/>
      <c r="C39" s="101"/>
      <c r="D39" s="102"/>
      <c r="E39" s="103"/>
      <c r="F39" s="104"/>
      <c r="G39" s="105"/>
      <c r="H39" s="104"/>
      <c r="I39" s="106"/>
      <c r="J39" s="107"/>
      <c r="K39" s="105"/>
      <c r="L39" s="104"/>
      <c r="M39" s="31">
        <f t="shared" si="2"/>
      </c>
      <c r="N39" s="32">
        <f t="shared" si="3"/>
      </c>
      <c r="O39" s="33">
        <f t="shared" si="4"/>
      </c>
      <c r="P39" s="34">
        <f t="shared" si="5"/>
      </c>
    </row>
    <row r="40" spans="1:16" ht="15">
      <c r="A40" s="81">
        <v>26</v>
      </c>
      <c r="B40" s="82"/>
      <c r="C40" s="83"/>
      <c r="D40" s="84"/>
      <c r="E40" s="85"/>
      <c r="F40" s="86"/>
      <c r="G40" s="87"/>
      <c r="H40" s="86"/>
      <c r="I40" s="88"/>
      <c r="J40" s="89"/>
      <c r="K40" s="87"/>
      <c r="L40" s="86"/>
      <c r="M40" s="23">
        <f t="shared" si="2"/>
      </c>
      <c r="N40" s="24">
        <f t="shared" si="3"/>
      </c>
      <c r="O40" s="25">
        <f t="shared" si="4"/>
      </c>
      <c r="P40" s="26">
        <f t="shared" si="5"/>
      </c>
    </row>
    <row r="41" spans="1:16" ht="15">
      <c r="A41" s="90">
        <v>27</v>
      </c>
      <c r="B41" s="91"/>
      <c r="C41" s="92"/>
      <c r="D41" s="93"/>
      <c r="E41" s="94"/>
      <c r="F41" s="95"/>
      <c r="G41" s="96"/>
      <c r="H41" s="95"/>
      <c r="I41" s="97"/>
      <c r="J41" s="98"/>
      <c r="K41" s="96"/>
      <c r="L41" s="95"/>
      <c r="M41" s="27">
        <f t="shared" si="2"/>
      </c>
      <c r="N41" s="28">
        <f t="shared" si="3"/>
      </c>
      <c r="O41" s="29">
        <f t="shared" si="4"/>
      </c>
      <c r="P41" s="30">
        <f t="shared" si="5"/>
      </c>
    </row>
    <row r="42" spans="1:16" ht="15">
      <c r="A42" s="90">
        <v>28</v>
      </c>
      <c r="B42" s="91"/>
      <c r="C42" s="92"/>
      <c r="D42" s="93"/>
      <c r="E42" s="94"/>
      <c r="F42" s="95"/>
      <c r="G42" s="96"/>
      <c r="H42" s="95"/>
      <c r="I42" s="97"/>
      <c r="J42" s="98"/>
      <c r="K42" s="96"/>
      <c r="L42" s="95"/>
      <c r="M42" s="27">
        <f t="shared" si="2"/>
      </c>
      <c r="N42" s="28">
        <f t="shared" si="3"/>
      </c>
      <c r="O42" s="29">
        <f t="shared" si="4"/>
      </c>
      <c r="P42" s="30">
        <f t="shared" si="5"/>
      </c>
    </row>
    <row r="43" spans="1:16" ht="15">
      <c r="A43" s="90">
        <v>29</v>
      </c>
      <c r="B43" s="91"/>
      <c r="C43" s="92"/>
      <c r="D43" s="93"/>
      <c r="E43" s="94"/>
      <c r="F43" s="95"/>
      <c r="G43" s="96"/>
      <c r="H43" s="95"/>
      <c r="I43" s="97"/>
      <c r="J43" s="98"/>
      <c r="K43" s="96"/>
      <c r="L43" s="95"/>
      <c r="M43" s="27">
        <f t="shared" si="2"/>
      </c>
      <c r="N43" s="28">
        <f t="shared" si="3"/>
      </c>
      <c r="O43" s="29">
        <f t="shared" si="4"/>
      </c>
      <c r="P43" s="30">
        <f t="shared" si="5"/>
      </c>
    </row>
    <row r="44" spans="1:16" ht="15.75" thickBot="1">
      <c r="A44" s="99">
        <v>30</v>
      </c>
      <c r="B44" s="100"/>
      <c r="C44" s="101"/>
      <c r="D44" s="102"/>
      <c r="E44" s="103"/>
      <c r="F44" s="104"/>
      <c r="G44" s="105"/>
      <c r="H44" s="104"/>
      <c r="I44" s="106"/>
      <c r="J44" s="107"/>
      <c r="K44" s="105"/>
      <c r="L44" s="104"/>
      <c r="M44" s="31">
        <f t="shared" si="2"/>
      </c>
      <c r="N44" s="32">
        <f t="shared" si="3"/>
      </c>
      <c r="O44" s="33">
        <f t="shared" si="4"/>
      </c>
      <c r="P44" s="34">
        <f t="shared" si="5"/>
      </c>
    </row>
    <row r="45" spans="1:16" ht="15">
      <c r="A45" s="81">
        <v>31</v>
      </c>
      <c r="B45" s="82"/>
      <c r="C45" s="83"/>
      <c r="D45" s="84"/>
      <c r="E45" s="85"/>
      <c r="F45" s="86"/>
      <c r="G45" s="87"/>
      <c r="H45" s="86"/>
      <c r="I45" s="88"/>
      <c r="J45" s="89"/>
      <c r="K45" s="87"/>
      <c r="L45" s="86"/>
      <c r="M45" s="23">
        <f t="shared" si="2"/>
      </c>
      <c r="N45" s="24">
        <f t="shared" si="3"/>
      </c>
      <c r="O45" s="25">
        <f t="shared" si="4"/>
      </c>
      <c r="P45" s="26">
        <f t="shared" si="5"/>
      </c>
    </row>
    <row r="46" spans="1:16" ht="15">
      <c r="A46" s="90">
        <v>32</v>
      </c>
      <c r="B46" s="91"/>
      <c r="C46" s="92"/>
      <c r="D46" s="93"/>
      <c r="E46" s="94"/>
      <c r="F46" s="95"/>
      <c r="G46" s="96"/>
      <c r="H46" s="95"/>
      <c r="I46" s="97"/>
      <c r="J46" s="98"/>
      <c r="K46" s="96"/>
      <c r="L46" s="95"/>
      <c r="M46" s="27">
        <f t="shared" si="2"/>
      </c>
      <c r="N46" s="28">
        <f t="shared" si="3"/>
      </c>
      <c r="O46" s="29">
        <f t="shared" si="4"/>
      </c>
      <c r="P46" s="30">
        <f t="shared" si="5"/>
      </c>
    </row>
    <row r="47" spans="1:16" ht="15">
      <c r="A47" s="90">
        <v>33</v>
      </c>
      <c r="B47" s="91"/>
      <c r="C47" s="92"/>
      <c r="D47" s="93"/>
      <c r="E47" s="94"/>
      <c r="F47" s="95"/>
      <c r="G47" s="96"/>
      <c r="H47" s="95"/>
      <c r="I47" s="97"/>
      <c r="J47" s="98"/>
      <c r="K47" s="96"/>
      <c r="L47" s="95"/>
      <c r="M47" s="27">
        <f t="shared" si="2"/>
      </c>
      <c r="N47" s="28">
        <f t="shared" si="3"/>
      </c>
      <c r="O47" s="29">
        <f t="shared" si="4"/>
      </c>
      <c r="P47" s="30">
        <f t="shared" si="5"/>
      </c>
    </row>
    <row r="48" spans="1:16" ht="15">
      <c r="A48" s="90">
        <v>34</v>
      </c>
      <c r="B48" s="91"/>
      <c r="C48" s="92"/>
      <c r="D48" s="93"/>
      <c r="E48" s="94"/>
      <c r="F48" s="95"/>
      <c r="G48" s="96"/>
      <c r="H48" s="95"/>
      <c r="I48" s="97"/>
      <c r="J48" s="98"/>
      <c r="K48" s="96"/>
      <c r="L48" s="95"/>
      <c r="M48" s="27">
        <f t="shared" si="2"/>
      </c>
      <c r="N48" s="28">
        <f t="shared" si="3"/>
      </c>
      <c r="O48" s="29">
        <f t="shared" si="4"/>
      </c>
      <c r="P48" s="30">
        <f t="shared" si="5"/>
      </c>
    </row>
    <row r="49" spans="1:16" ht="15.75" thickBot="1">
      <c r="A49" s="99">
        <v>35</v>
      </c>
      <c r="B49" s="100"/>
      <c r="C49" s="101"/>
      <c r="D49" s="102"/>
      <c r="E49" s="103"/>
      <c r="F49" s="104"/>
      <c r="G49" s="105"/>
      <c r="H49" s="104"/>
      <c r="I49" s="106"/>
      <c r="J49" s="107"/>
      <c r="K49" s="105"/>
      <c r="L49" s="104"/>
      <c r="M49" s="31">
        <f t="shared" si="2"/>
      </c>
      <c r="N49" s="32">
        <f t="shared" si="3"/>
      </c>
      <c r="O49" s="33">
        <f t="shared" si="4"/>
      </c>
      <c r="P49" s="34">
        <f t="shared" si="5"/>
      </c>
    </row>
    <row r="50" spans="1:16" ht="15">
      <c r="A50" s="81">
        <v>36</v>
      </c>
      <c r="B50" s="82"/>
      <c r="C50" s="83"/>
      <c r="D50" s="84"/>
      <c r="E50" s="85"/>
      <c r="F50" s="86"/>
      <c r="G50" s="87"/>
      <c r="H50" s="86"/>
      <c r="I50" s="88"/>
      <c r="J50" s="89"/>
      <c r="K50" s="87"/>
      <c r="L50" s="86"/>
      <c r="M50" s="23">
        <f t="shared" si="2"/>
      </c>
      <c r="N50" s="24">
        <f t="shared" si="3"/>
      </c>
      <c r="O50" s="25">
        <f t="shared" si="4"/>
      </c>
      <c r="P50" s="26">
        <f t="shared" si="5"/>
      </c>
    </row>
    <row r="51" spans="1:16" ht="15">
      <c r="A51" s="90">
        <v>37</v>
      </c>
      <c r="B51" s="91"/>
      <c r="C51" s="92"/>
      <c r="D51" s="93"/>
      <c r="E51" s="94"/>
      <c r="F51" s="95"/>
      <c r="G51" s="96"/>
      <c r="H51" s="95"/>
      <c r="I51" s="97"/>
      <c r="J51" s="98"/>
      <c r="K51" s="96"/>
      <c r="L51" s="95"/>
      <c r="M51" s="27">
        <f t="shared" si="2"/>
      </c>
      <c r="N51" s="28">
        <f t="shared" si="3"/>
      </c>
      <c r="O51" s="29">
        <f t="shared" si="4"/>
      </c>
      <c r="P51" s="30">
        <f t="shared" si="5"/>
      </c>
    </row>
    <row r="52" spans="1:16" ht="15">
      <c r="A52" s="90">
        <v>38</v>
      </c>
      <c r="B52" s="91"/>
      <c r="C52" s="92"/>
      <c r="D52" s="93"/>
      <c r="E52" s="94"/>
      <c r="F52" s="95"/>
      <c r="G52" s="96"/>
      <c r="H52" s="95"/>
      <c r="I52" s="97"/>
      <c r="J52" s="98"/>
      <c r="K52" s="96"/>
      <c r="L52" s="95"/>
      <c r="M52" s="27">
        <f t="shared" si="2"/>
      </c>
      <c r="N52" s="28">
        <f t="shared" si="3"/>
      </c>
      <c r="O52" s="29">
        <f t="shared" si="4"/>
      </c>
      <c r="P52" s="30">
        <f t="shared" si="5"/>
      </c>
    </row>
    <row r="53" spans="1:16" ht="15">
      <c r="A53" s="90">
        <v>39</v>
      </c>
      <c r="B53" s="91"/>
      <c r="C53" s="92"/>
      <c r="D53" s="93"/>
      <c r="E53" s="94"/>
      <c r="F53" s="95"/>
      <c r="G53" s="96"/>
      <c r="H53" s="95"/>
      <c r="I53" s="97"/>
      <c r="J53" s="98"/>
      <c r="K53" s="96"/>
      <c r="L53" s="95"/>
      <c r="M53" s="27">
        <f t="shared" si="2"/>
      </c>
      <c r="N53" s="28">
        <f t="shared" si="3"/>
      </c>
      <c r="O53" s="29">
        <f t="shared" si="4"/>
      </c>
      <c r="P53" s="30">
        <f t="shared" si="5"/>
      </c>
    </row>
    <row r="54" spans="1:16" ht="15.75" thickBot="1">
      <c r="A54" s="99">
        <v>40</v>
      </c>
      <c r="B54" s="100"/>
      <c r="C54" s="101"/>
      <c r="D54" s="102"/>
      <c r="E54" s="103"/>
      <c r="F54" s="104"/>
      <c r="G54" s="105"/>
      <c r="H54" s="104"/>
      <c r="I54" s="106"/>
      <c r="J54" s="107"/>
      <c r="K54" s="105"/>
      <c r="L54" s="104"/>
      <c r="M54" s="31">
        <f t="shared" si="2"/>
      </c>
      <c r="N54" s="32">
        <f t="shared" si="3"/>
      </c>
      <c r="O54" s="33">
        <f t="shared" si="4"/>
      </c>
      <c r="P54" s="34">
        <f t="shared" si="5"/>
      </c>
    </row>
    <row r="56" spans="2:4" ht="15">
      <c r="B56" s="9" t="s">
        <v>94</v>
      </c>
      <c r="D56" s="9" t="s">
        <v>90</v>
      </c>
    </row>
    <row r="57" spans="2:4" ht="15">
      <c r="B57" s="9">
        <v>1</v>
      </c>
      <c r="D57" s="9" t="s">
        <v>89</v>
      </c>
    </row>
    <row r="58" spans="2:4" ht="15">
      <c r="B58" s="9">
        <v>2</v>
      </c>
      <c r="D58" s="9" t="s">
        <v>91</v>
      </c>
    </row>
    <row r="59" spans="1:4" ht="15">
      <c r="A59" s="39"/>
      <c r="B59" s="9">
        <v>3</v>
      </c>
      <c r="D59" s="9" t="s">
        <v>115</v>
      </c>
    </row>
  </sheetData>
  <sheetProtection password="EE1B" sheet="1" formatRows="0"/>
  <conditionalFormatting sqref="E15:L54">
    <cfRule type="expression" priority="2" dxfId="1" stopIfTrue="1">
      <formula>E15&gt;E$11</formula>
    </cfRule>
  </conditionalFormatting>
  <conditionalFormatting sqref="D6 E5 K1 M1">
    <cfRule type="containsBlanks" priority="1" dxfId="1" stopIfTrue="1">
      <formula>LEN(TRIM(D1))=0</formula>
    </cfRule>
  </conditionalFormatting>
  <conditionalFormatting sqref="C15:C54">
    <cfRule type="expression" priority="3" dxfId="1">
      <formula>AND(SUM($D15:$L15)&lt;&gt;0,$C15="")</formula>
    </cfRule>
  </conditionalFormatting>
  <conditionalFormatting sqref="D15:L54">
    <cfRule type="expression" priority="4" dxfId="1" stopIfTrue="1">
      <formula>AND($B15&lt;&gt;"",$C15="да",$D15="")</formula>
    </cfRule>
    <cfRule type="expression" priority="5" dxfId="0" stopIfTrue="1">
      <formula>AND(SUM($D15)=0,COUNTA($E15:$L15)&gt;0)</formula>
    </cfRule>
  </conditionalFormatting>
  <dataValidations count="5">
    <dataValidation type="whole" allowBlank="1" showInputMessage="1" showErrorMessage="1" sqref="E15:L54">
      <formula1>0</formula1>
      <formula2>E$11</formula2>
    </dataValidation>
    <dataValidation allowBlank="1" prompt="Укажите класс с литерой (если есть)" sqref="K1"/>
    <dataValidation allowBlank="1" showInputMessage="1" showErrorMessage="1" prompt="Укажите наименование образовательной организации, например, СОШ №3" sqref="M1"/>
    <dataValidation type="list" allowBlank="1" showInputMessage="1" showErrorMessage="1" promptTitle="Введите тип класса" prompt="общ - общеобразовательный класс;&#10;про - профильный по предмету данной КДР;&#10;лиц - лицейский класс;&#10;лицпро - лицейский класс с профилем по предмету КДР;&#10;гим - гимназический класс;&#10;гимпро - гимназический класс с профилем по предмету КДР" sqref="D6">
      <formula1>$P$3:$P$9</formula1>
    </dataValidation>
    <dataValidation errorStyle="warning" type="list" allowBlank="1" showInputMessage="1" showErrorMessage="1" sqref="C15:C54">
      <formula1>"да,нет"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0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"/>
  <sheetViews>
    <sheetView view="pageBreakPreview" zoomScale="90" zoomScaleSheetLayoutView="90" zoomScalePageLayoutView="0" workbookViewId="0" topLeftCell="A1">
      <selection activeCell="E3" sqref="E3"/>
    </sheetView>
  </sheetViews>
  <sheetFormatPr defaultColWidth="9.140625" defaultRowHeight="15"/>
  <cols>
    <col min="1" max="1" width="9.140625" style="9" customWidth="1"/>
    <col min="2" max="2" width="19.140625" style="9" customWidth="1"/>
    <col min="3" max="3" width="8.28125" style="9" hidden="1" customWidth="1"/>
    <col min="4" max="4" width="7.57421875" style="9" customWidth="1"/>
    <col min="5" max="11" width="6.140625" style="9" customWidth="1"/>
    <col min="12" max="12" width="8.57421875" style="9" bestFit="1" customWidth="1"/>
    <col min="13" max="13" width="6.57421875" style="9" customWidth="1"/>
    <col min="14" max="14" width="12.57421875" style="9" customWidth="1"/>
    <col min="15" max="15" width="17.7109375" style="9" customWidth="1"/>
    <col min="16" max="16" width="12.7109375" style="9" hidden="1" customWidth="1"/>
    <col min="17" max="16384" width="9.140625" style="9" customWidth="1"/>
  </cols>
  <sheetData>
    <row r="1" spans="1:15" ht="15">
      <c r="A1" s="40"/>
      <c r="B1" s="40"/>
      <c r="C1" s="40"/>
      <c r="D1" s="40"/>
      <c r="E1" s="40"/>
      <c r="F1" s="40"/>
      <c r="G1" s="40"/>
      <c r="H1" s="40"/>
      <c r="I1" s="40"/>
      <c r="J1" s="79" t="s">
        <v>127</v>
      </c>
      <c r="K1" s="111"/>
      <c r="L1" s="40" t="s">
        <v>16</v>
      </c>
      <c r="M1" s="112"/>
      <c r="O1" s="44" t="s">
        <v>0</v>
      </c>
    </row>
    <row r="2" spans="1:16" ht="15">
      <c r="A2" s="41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P2" s="9" t="s">
        <v>8</v>
      </c>
    </row>
    <row r="3" spans="1:16" ht="15">
      <c r="A3" s="40"/>
      <c r="B3" s="40"/>
      <c r="C3" s="42"/>
      <c r="D3" s="42" t="s">
        <v>5</v>
      </c>
      <c r="E3" s="43" t="s">
        <v>138</v>
      </c>
      <c r="F3" s="43"/>
      <c r="G3" s="43"/>
      <c r="H3" s="43"/>
      <c r="I3" s="40"/>
      <c r="J3" s="40"/>
      <c r="K3" s="40"/>
      <c r="L3" s="40"/>
      <c r="M3" s="40"/>
      <c r="N3" s="40"/>
      <c r="O3" s="40"/>
      <c r="P3" s="9" t="s">
        <v>24</v>
      </c>
    </row>
    <row r="4" spans="1:16" ht="15">
      <c r="A4" s="41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9" t="s">
        <v>109</v>
      </c>
    </row>
    <row r="5" spans="1:16" ht="15">
      <c r="A5" s="56"/>
      <c r="B5" s="56"/>
      <c r="C5" s="56"/>
      <c r="D5" s="42" t="s">
        <v>108</v>
      </c>
      <c r="E5" s="110"/>
      <c r="F5" s="43"/>
      <c r="G5" s="43"/>
      <c r="H5" s="43"/>
      <c r="I5" s="40"/>
      <c r="J5" s="40"/>
      <c r="K5" s="40"/>
      <c r="L5" s="40"/>
      <c r="M5" s="11" t="s">
        <v>14</v>
      </c>
      <c r="N5" s="11" t="s">
        <v>99</v>
      </c>
      <c r="P5" s="9" t="s">
        <v>110</v>
      </c>
    </row>
    <row r="6" spans="1:16" ht="15">
      <c r="A6" s="12"/>
      <c r="B6" s="71" t="s">
        <v>8</v>
      </c>
      <c r="D6" s="110"/>
      <c r="E6" s="10"/>
      <c r="F6" s="10"/>
      <c r="M6" s="13"/>
      <c r="N6" s="13"/>
      <c r="P6" s="9" t="s">
        <v>111</v>
      </c>
    </row>
    <row r="7" spans="1:16" ht="15">
      <c r="A7" s="14"/>
      <c r="B7" s="9" t="s">
        <v>11</v>
      </c>
      <c r="M7" s="133">
        <v>8</v>
      </c>
      <c r="N7" s="13" t="s">
        <v>100</v>
      </c>
      <c r="P7" s="9" t="s">
        <v>112</v>
      </c>
    </row>
    <row r="8" spans="1:16" ht="15">
      <c r="A8" s="14"/>
      <c r="B8" s="9" t="s">
        <v>15</v>
      </c>
      <c r="M8" s="133">
        <v>7</v>
      </c>
      <c r="N8" s="13" t="s">
        <v>101</v>
      </c>
      <c r="P8" s="9" t="s">
        <v>113</v>
      </c>
    </row>
    <row r="9" spans="1:16" ht="15">
      <c r="A9" s="14"/>
      <c r="B9" s="16" t="s">
        <v>12</v>
      </c>
      <c r="M9" s="133">
        <v>5</v>
      </c>
      <c r="N9" s="13" t="s">
        <v>102</v>
      </c>
      <c r="P9" s="9" t="s">
        <v>114</v>
      </c>
    </row>
    <row r="10" spans="1:16" ht="15">
      <c r="A10" s="14"/>
      <c r="B10" s="9" t="s">
        <v>83</v>
      </c>
      <c r="M10" s="15">
        <v>0</v>
      </c>
      <c r="N10" s="13" t="s">
        <v>103</v>
      </c>
      <c r="O10" s="17"/>
      <c r="P10" s="17"/>
    </row>
    <row r="11" spans="1:16" ht="15">
      <c r="A11" s="12"/>
      <c r="B11" s="13"/>
      <c r="C11" s="13"/>
      <c r="D11" s="11" t="s">
        <v>13</v>
      </c>
      <c r="E11" s="62">
        <v>1</v>
      </c>
      <c r="F11" s="62">
        <v>1</v>
      </c>
      <c r="G11" s="62">
        <v>1</v>
      </c>
      <c r="H11" s="62">
        <v>1</v>
      </c>
      <c r="I11" s="62">
        <v>1</v>
      </c>
      <c r="J11" s="62">
        <v>1</v>
      </c>
      <c r="K11" s="62">
        <v>1</v>
      </c>
      <c r="L11" s="62">
        <v>1</v>
      </c>
      <c r="O11" s="17"/>
      <c r="P11" s="18" t="s">
        <v>17</v>
      </c>
    </row>
    <row r="12" spans="1:16" ht="15">
      <c r="A12" s="12"/>
      <c r="B12" s="13"/>
      <c r="C12" s="13"/>
      <c r="D12" s="11" t="s">
        <v>116</v>
      </c>
      <c r="E12" s="63">
        <f aca="true" t="shared" si="0" ref="E12:L12">IF(COUNTIF($D$15:$D$54,"&gt;0")=0,"",_xlfn.SUMIFS(E$15:E$54,$D$15:$D$54,"&gt;0")/COUNTIF($D$15:$D$54,"&gt;0"))</f>
      </c>
      <c r="F12" s="63">
        <f t="shared" si="0"/>
      </c>
      <c r="G12" s="63">
        <f t="shared" si="0"/>
      </c>
      <c r="H12" s="63">
        <f t="shared" si="0"/>
      </c>
      <c r="I12" s="63">
        <f t="shared" si="0"/>
      </c>
      <c r="J12" s="63">
        <f t="shared" si="0"/>
      </c>
      <c r="K12" s="63">
        <f t="shared" si="0"/>
      </c>
      <c r="L12" s="63">
        <f t="shared" si="0"/>
      </c>
      <c r="O12" s="17"/>
      <c r="P12" s="18"/>
    </row>
    <row r="13" spans="1:16" ht="15.75" thickBot="1">
      <c r="A13" s="12"/>
      <c r="B13" s="65"/>
      <c r="C13" s="65"/>
      <c r="D13" s="66" t="s">
        <v>117</v>
      </c>
      <c r="E13" s="64">
        <f>IF(COUNTIF($D$15:$D$54,"&gt;0")=0,"",E12/E11)</f>
      </c>
      <c r="F13" s="64">
        <f aca="true" t="shared" si="1" ref="F13:K13">IF(COUNTIF($D$15:$D$54,"&gt;0")=0,"",F12/F11)</f>
      </c>
      <c r="G13" s="64">
        <f t="shared" si="1"/>
      </c>
      <c r="H13" s="64">
        <f t="shared" si="1"/>
      </c>
      <c r="I13" s="64">
        <f t="shared" si="1"/>
      </c>
      <c r="J13" s="64">
        <f t="shared" si="1"/>
      </c>
      <c r="K13" s="64">
        <f t="shared" si="1"/>
      </c>
      <c r="L13" s="64">
        <f>IF(COUNTIF($D$15:$D$54,"&gt;0")=0,"",L12/L11)</f>
      </c>
      <c r="O13" s="17"/>
      <c r="P13" s="18"/>
    </row>
    <row r="14" spans="1:16" ht="60.75" thickBot="1">
      <c r="A14" s="67" t="s">
        <v>1</v>
      </c>
      <c r="B14" s="68" t="s">
        <v>2</v>
      </c>
      <c r="C14" s="69" t="s">
        <v>10</v>
      </c>
      <c r="D14" s="70" t="s">
        <v>3</v>
      </c>
      <c r="E14" s="57" t="s">
        <v>132</v>
      </c>
      <c r="F14" s="58" t="s">
        <v>133</v>
      </c>
      <c r="G14" s="59">
        <v>2</v>
      </c>
      <c r="H14" s="58">
        <v>3</v>
      </c>
      <c r="I14" s="60">
        <v>4</v>
      </c>
      <c r="J14" s="61">
        <v>5</v>
      </c>
      <c r="K14" s="59">
        <v>6</v>
      </c>
      <c r="L14" s="58">
        <v>7</v>
      </c>
      <c r="M14" s="19" t="s">
        <v>4</v>
      </c>
      <c r="N14" s="20" t="str">
        <f>N5</f>
        <v>Оценка</v>
      </c>
      <c r="O14" s="21" t="s">
        <v>93</v>
      </c>
      <c r="P14" s="22" t="s">
        <v>92</v>
      </c>
    </row>
    <row r="15" spans="1:16" ht="15">
      <c r="A15" s="81">
        <v>1</v>
      </c>
      <c r="B15" s="82"/>
      <c r="C15" s="83"/>
      <c r="D15" s="84"/>
      <c r="E15" s="85"/>
      <c r="F15" s="86"/>
      <c r="G15" s="87"/>
      <c r="H15" s="86"/>
      <c r="I15" s="88"/>
      <c r="J15" s="89"/>
      <c r="K15" s="87"/>
      <c r="L15" s="86"/>
      <c r="M15" s="23">
        <f aca="true" t="shared" si="2" ref="M15:M54">IF(SUM(D15)&gt;0,SUM(E15:L15),"")</f>
      </c>
      <c r="N15" s="24">
        <f aca="true" t="shared" si="3" ref="N15:N54">IF(SUM(D15)&gt;0,IF(M15&gt;=$M$7,$N$7,IF(M15&gt;=$M$8,$N$8,IF(M15&gt;=$M$9,$N$9,$N$10))),"")</f>
      </c>
      <c r="O15" s="25">
        <f>IF(B15="","",IF(AND(SUM($D15)=0,COUNTA($E15:$L15)&gt;0),$D$57,IF(OR(E15&gt;E$11,F15&gt;F$11,G15&gt;G$11,H15&gt;H$11,I15&gt;I$11,J15&gt;J$11,K15&gt;K$11,L15&gt;L$11),$D$58,IF(AND($D15="",$C15="да"),$D$59,"нет"))))</f>
      </c>
      <c r="P15" s="26">
        <f>IF(O15="","",IF(O15="нет",0,1))</f>
      </c>
    </row>
    <row r="16" spans="1:16" ht="15">
      <c r="A16" s="90">
        <v>2</v>
      </c>
      <c r="B16" s="91"/>
      <c r="C16" s="92"/>
      <c r="D16" s="93"/>
      <c r="E16" s="94"/>
      <c r="F16" s="95"/>
      <c r="G16" s="96"/>
      <c r="H16" s="95"/>
      <c r="I16" s="97"/>
      <c r="J16" s="98"/>
      <c r="K16" s="96"/>
      <c r="L16" s="95"/>
      <c r="M16" s="27">
        <f t="shared" si="2"/>
      </c>
      <c r="N16" s="28">
        <f t="shared" si="3"/>
      </c>
      <c r="O16" s="29">
        <f aca="true" t="shared" si="4" ref="O16:O54">IF(B16="","",IF(AND(SUM($D16)=0,COUNTA($E16:$L16)&gt;0),$D$57,IF(OR(E16&gt;E$11,F16&gt;F$11,G16&gt;G$11,H16&gt;H$11,I16&gt;I$11,J16&gt;J$11,K16&gt;K$11,L16&gt;L$11),$D$58,IF(AND($D16="",$C16="да"),$D$59,"нет"))))</f>
      </c>
      <c r="P16" s="30">
        <f aca="true" t="shared" si="5" ref="P16:P54">IF(O16="","",IF(O16="нет",0,1))</f>
      </c>
    </row>
    <row r="17" spans="1:16" ht="15">
      <c r="A17" s="90">
        <v>3</v>
      </c>
      <c r="B17" s="91"/>
      <c r="C17" s="92"/>
      <c r="D17" s="93"/>
      <c r="E17" s="94"/>
      <c r="F17" s="95"/>
      <c r="G17" s="96"/>
      <c r="H17" s="95"/>
      <c r="I17" s="97"/>
      <c r="J17" s="98"/>
      <c r="K17" s="96"/>
      <c r="L17" s="95"/>
      <c r="M17" s="27">
        <f t="shared" si="2"/>
      </c>
      <c r="N17" s="28">
        <f t="shared" si="3"/>
      </c>
      <c r="O17" s="29">
        <f t="shared" si="4"/>
      </c>
      <c r="P17" s="30">
        <f t="shared" si="5"/>
      </c>
    </row>
    <row r="18" spans="1:16" ht="15">
      <c r="A18" s="90">
        <v>4</v>
      </c>
      <c r="B18" s="91"/>
      <c r="C18" s="92"/>
      <c r="D18" s="93"/>
      <c r="E18" s="94"/>
      <c r="F18" s="95"/>
      <c r="G18" s="96"/>
      <c r="H18" s="95"/>
      <c r="I18" s="97"/>
      <c r="J18" s="98"/>
      <c r="K18" s="96"/>
      <c r="L18" s="95"/>
      <c r="M18" s="27">
        <f t="shared" si="2"/>
      </c>
      <c r="N18" s="28">
        <f t="shared" si="3"/>
      </c>
      <c r="O18" s="29">
        <f t="shared" si="4"/>
      </c>
      <c r="P18" s="30">
        <f t="shared" si="5"/>
      </c>
    </row>
    <row r="19" spans="1:16" ht="15.75" thickBot="1">
      <c r="A19" s="99">
        <v>5</v>
      </c>
      <c r="B19" s="100"/>
      <c r="C19" s="101"/>
      <c r="D19" s="102"/>
      <c r="E19" s="103"/>
      <c r="F19" s="104"/>
      <c r="G19" s="105"/>
      <c r="H19" s="104"/>
      <c r="I19" s="106"/>
      <c r="J19" s="107"/>
      <c r="K19" s="105"/>
      <c r="L19" s="104"/>
      <c r="M19" s="31">
        <f t="shared" si="2"/>
      </c>
      <c r="N19" s="32">
        <f t="shared" si="3"/>
      </c>
      <c r="O19" s="33">
        <f t="shared" si="4"/>
      </c>
      <c r="P19" s="34">
        <f t="shared" si="5"/>
      </c>
    </row>
    <row r="20" spans="1:16" ht="15">
      <c r="A20" s="108">
        <v>6</v>
      </c>
      <c r="B20" s="82"/>
      <c r="C20" s="83"/>
      <c r="D20" s="84"/>
      <c r="E20" s="85"/>
      <c r="F20" s="86"/>
      <c r="G20" s="87"/>
      <c r="H20" s="86"/>
      <c r="I20" s="88"/>
      <c r="J20" s="89"/>
      <c r="K20" s="87"/>
      <c r="L20" s="86"/>
      <c r="M20" s="35">
        <f t="shared" si="2"/>
      </c>
      <c r="N20" s="36">
        <f t="shared" si="3"/>
      </c>
      <c r="O20" s="25">
        <f t="shared" si="4"/>
      </c>
      <c r="P20" s="26">
        <f t="shared" si="5"/>
      </c>
    </row>
    <row r="21" spans="1:16" ht="15">
      <c r="A21" s="90">
        <v>7</v>
      </c>
      <c r="B21" s="91"/>
      <c r="C21" s="92"/>
      <c r="D21" s="93"/>
      <c r="E21" s="94"/>
      <c r="F21" s="95"/>
      <c r="G21" s="96"/>
      <c r="H21" s="95"/>
      <c r="I21" s="97"/>
      <c r="J21" s="98"/>
      <c r="K21" s="96"/>
      <c r="L21" s="95"/>
      <c r="M21" s="27">
        <f t="shared" si="2"/>
      </c>
      <c r="N21" s="28">
        <f t="shared" si="3"/>
      </c>
      <c r="O21" s="29">
        <f t="shared" si="4"/>
      </c>
      <c r="P21" s="30">
        <f t="shared" si="5"/>
      </c>
    </row>
    <row r="22" spans="1:16" ht="15">
      <c r="A22" s="90">
        <v>8</v>
      </c>
      <c r="B22" s="91"/>
      <c r="C22" s="92"/>
      <c r="D22" s="93"/>
      <c r="E22" s="94"/>
      <c r="F22" s="95"/>
      <c r="G22" s="96"/>
      <c r="H22" s="95"/>
      <c r="I22" s="97"/>
      <c r="J22" s="98"/>
      <c r="K22" s="96"/>
      <c r="L22" s="95"/>
      <c r="M22" s="27">
        <f t="shared" si="2"/>
      </c>
      <c r="N22" s="28">
        <f t="shared" si="3"/>
      </c>
      <c r="O22" s="29">
        <f t="shared" si="4"/>
      </c>
      <c r="P22" s="30">
        <f t="shared" si="5"/>
      </c>
    </row>
    <row r="23" spans="1:16" ht="15">
      <c r="A23" s="90">
        <v>9</v>
      </c>
      <c r="B23" s="91"/>
      <c r="C23" s="92"/>
      <c r="D23" s="93"/>
      <c r="E23" s="94"/>
      <c r="F23" s="95"/>
      <c r="G23" s="96"/>
      <c r="H23" s="95"/>
      <c r="I23" s="97"/>
      <c r="J23" s="98"/>
      <c r="K23" s="96"/>
      <c r="L23" s="95"/>
      <c r="M23" s="27">
        <f t="shared" si="2"/>
      </c>
      <c r="N23" s="28">
        <f t="shared" si="3"/>
      </c>
      <c r="O23" s="29">
        <f t="shared" si="4"/>
      </c>
      <c r="P23" s="30">
        <f t="shared" si="5"/>
      </c>
    </row>
    <row r="24" spans="1:16" ht="15.75" thickBot="1">
      <c r="A24" s="109">
        <v>10</v>
      </c>
      <c r="B24" s="100"/>
      <c r="C24" s="101"/>
      <c r="D24" s="102"/>
      <c r="E24" s="103"/>
      <c r="F24" s="104"/>
      <c r="G24" s="105"/>
      <c r="H24" s="104"/>
      <c r="I24" s="106"/>
      <c r="J24" s="107"/>
      <c r="K24" s="105"/>
      <c r="L24" s="104"/>
      <c r="M24" s="37">
        <f t="shared" si="2"/>
      </c>
      <c r="N24" s="38">
        <f t="shared" si="3"/>
      </c>
      <c r="O24" s="33">
        <f t="shared" si="4"/>
      </c>
      <c r="P24" s="34">
        <f t="shared" si="5"/>
      </c>
    </row>
    <row r="25" spans="1:16" ht="15">
      <c r="A25" s="81">
        <v>11</v>
      </c>
      <c r="B25" s="82"/>
      <c r="C25" s="83"/>
      <c r="D25" s="84"/>
      <c r="E25" s="85"/>
      <c r="F25" s="86"/>
      <c r="G25" s="87"/>
      <c r="H25" s="86"/>
      <c r="I25" s="88"/>
      <c r="J25" s="89"/>
      <c r="K25" s="87"/>
      <c r="L25" s="86"/>
      <c r="M25" s="23">
        <f t="shared" si="2"/>
      </c>
      <c r="N25" s="24">
        <f t="shared" si="3"/>
      </c>
      <c r="O25" s="25">
        <f t="shared" si="4"/>
      </c>
      <c r="P25" s="26">
        <f t="shared" si="5"/>
      </c>
    </row>
    <row r="26" spans="1:16" ht="15">
      <c r="A26" s="90">
        <v>12</v>
      </c>
      <c r="B26" s="91"/>
      <c r="C26" s="92"/>
      <c r="D26" s="93"/>
      <c r="E26" s="94"/>
      <c r="F26" s="95"/>
      <c r="G26" s="96"/>
      <c r="H26" s="95"/>
      <c r="I26" s="97"/>
      <c r="J26" s="98"/>
      <c r="K26" s="96"/>
      <c r="L26" s="95"/>
      <c r="M26" s="27">
        <f t="shared" si="2"/>
      </c>
      <c r="N26" s="28">
        <f t="shared" si="3"/>
      </c>
      <c r="O26" s="29">
        <f t="shared" si="4"/>
      </c>
      <c r="P26" s="30">
        <f t="shared" si="5"/>
      </c>
    </row>
    <row r="27" spans="1:16" ht="15">
      <c r="A27" s="90">
        <v>13</v>
      </c>
      <c r="B27" s="91"/>
      <c r="C27" s="92"/>
      <c r="D27" s="93"/>
      <c r="E27" s="94"/>
      <c r="F27" s="95"/>
      <c r="G27" s="96"/>
      <c r="H27" s="95"/>
      <c r="I27" s="97"/>
      <c r="J27" s="98"/>
      <c r="K27" s="96"/>
      <c r="L27" s="95"/>
      <c r="M27" s="27">
        <f t="shared" si="2"/>
      </c>
      <c r="N27" s="28">
        <f t="shared" si="3"/>
      </c>
      <c r="O27" s="29">
        <f t="shared" si="4"/>
      </c>
      <c r="P27" s="30">
        <f t="shared" si="5"/>
      </c>
    </row>
    <row r="28" spans="1:16" ht="15">
      <c r="A28" s="90">
        <v>14</v>
      </c>
      <c r="B28" s="91"/>
      <c r="C28" s="92"/>
      <c r="D28" s="93"/>
      <c r="E28" s="94"/>
      <c r="F28" s="95"/>
      <c r="G28" s="96"/>
      <c r="H28" s="95"/>
      <c r="I28" s="97"/>
      <c r="J28" s="98"/>
      <c r="K28" s="96"/>
      <c r="L28" s="95"/>
      <c r="M28" s="27">
        <f t="shared" si="2"/>
      </c>
      <c r="N28" s="28">
        <f t="shared" si="3"/>
      </c>
      <c r="O28" s="29">
        <f t="shared" si="4"/>
      </c>
      <c r="P28" s="30">
        <f t="shared" si="5"/>
      </c>
    </row>
    <row r="29" spans="1:16" ht="15.75" thickBot="1">
      <c r="A29" s="99">
        <v>15</v>
      </c>
      <c r="B29" s="100"/>
      <c r="C29" s="101"/>
      <c r="D29" s="102"/>
      <c r="E29" s="103"/>
      <c r="F29" s="104"/>
      <c r="G29" s="105"/>
      <c r="H29" s="104"/>
      <c r="I29" s="106"/>
      <c r="J29" s="107"/>
      <c r="K29" s="105"/>
      <c r="L29" s="104"/>
      <c r="M29" s="31">
        <f t="shared" si="2"/>
      </c>
      <c r="N29" s="32">
        <f t="shared" si="3"/>
      </c>
      <c r="O29" s="33">
        <f t="shared" si="4"/>
      </c>
      <c r="P29" s="34">
        <f t="shared" si="5"/>
      </c>
    </row>
    <row r="30" spans="1:16" ht="15">
      <c r="A30" s="108">
        <v>16</v>
      </c>
      <c r="B30" s="82"/>
      <c r="C30" s="83"/>
      <c r="D30" s="84"/>
      <c r="E30" s="85"/>
      <c r="F30" s="86"/>
      <c r="G30" s="87"/>
      <c r="H30" s="86"/>
      <c r="I30" s="88"/>
      <c r="J30" s="89"/>
      <c r="K30" s="87"/>
      <c r="L30" s="86"/>
      <c r="M30" s="35">
        <f t="shared" si="2"/>
      </c>
      <c r="N30" s="36">
        <f t="shared" si="3"/>
      </c>
      <c r="O30" s="25">
        <f t="shared" si="4"/>
      </c>
      <c r="P30" s="26">
        <f t="shared" si="5"/>
      </c>
    </row>
    <row r="31" spans="1:16" ht="15">
      <c r="A31" s="90">
        <v>17</v>
      </c>
      <c r="B31" s="91"/>
      <c r="C31" s="92"/>
      <c r="D31" s="93"/>
      <c r="E31" s="94"/>
      <c r="F31" s="95"/>
      <c r="G31" s="96"/>
      <c r="H31" s="95"/>
      <c r="I31" s="97"/>
      <c r="J31" s="98"/>
      <c r="K31" s="96"/>
      <c r="L31" s="95"/>
      <c r="M31" s="27">
        <f t="shared" si="2"/>
      </c>
      <c r="N31" s="28">
        <f t="shared" si="3"/>
      </c>
      <c r="O31" s="29">
        <f t="shared" si="4"/>
      </c>
      <c r="P31" s="30">
        <f t="shared" si="5"/>
      </c>
    </row>
    <row r="32" spans="1:16" ht="15">
      <c r="A32" s="90">
        <v>18</v>
      </c>
      <c r="B32" s="91"/>
      <c r="C32" s="92"/>
      <c r="D32" s="93"/>
      <c r="E32" s="94"/>
      <c r="F32" s="95"/>
      <c r="G32" s="96"/>
      <c r="H32" s="95"/>
      <c r="I32" s="97"/>
      <c r="J32" s="98"/>
      <c r="K32" s="96"/>
      <c r="L32" s="95"/>
      <c r="M32" s="27">
        <f t="shared" si="2"/>
      </c>
      <c r="N32" s="28">
        <f t="shared" si="3"/>
      </c>
      <c r="O32" s="29">
        <f t="shared" si="4"/>
      </c>
      <c r="P32" s="30">
        <f t="shared" si="5"/>
      </c>
    </row>
    <row r="33" spans="1:16" ht="15">
      <c r="A33" s="90">
        <v>19</v>
      </c>
      <c r="B33" s="91"/>
      <c r="C33" s="92"/>
      <c r="D33" s="93"/>
      <c r="E33" s="94"/>
      <c r="F33" s="95"/>
      <c r="G33" s="96"/>
      <c r="H33" s="95"/>
      <c r="I33" s="97"/>
      <c r="J33" s="98"/>
      <c r="K33" s="96"/>
      <c r="L33" s="95"/>
      <c r="M33" s="27">
        <f t="shared" si="2"/>
      </c>
      <c r="N33" s="28">
        <f t="shared" si="3"/>
      </c>
      <c r="O33" s="29">
        <f t="shared" si="4"/>
      </c>
      <c r="P33" s="30">
        <f t="shared" si="5"/>
      </c>
    </row>
    <row r="34" spans="1:16" ht="15.75" thickBot="1">
      <c r="A34" s="109">
        <v>20</v>
      </c>
      <c r="B34" s="100"/>
      <c r="C34" s="101"/>
      <c r="D34" s="102"/>
      <c r="E34" s="103"/>
      <c r="F34" s="104"/>
      <c r="G34" s="105"/>
      <c r="H34" s="104"/>
      <c r="I34" s="106"/>
      <c r="J34" s="107"/>
      <c r="K34" s="105"/>
      <c r="L34" s="104"/>
      <c r="M34" s="37">
        <f t="shared" si="2"/>
      </c>
      <c r="N34" s="38">
        <f t="shared" si="3"/>
      </c>
      <c r="O34" s="33">
        <f t="shared" si="4"/>
      </c>
      <c r="P34" s="34">
        <f t="shared" si="5"/>
      </c>
    </row>
    <row r="35" spans="1:16" ht="15">
      <c r="A35" s="81">
        <v>21</v>
      </c>
      <c r="B35" s="82"/>
      <c r="C35" s="83"/>
      <c r="D35" s="84"/>
      <c r="E35" s="85"/>
      <c r="F35" s="86"/>
      <c r="G35" s="87"/>
      <c r="H35" s="86"/>
      <c r="I35" s="88"/>
      <c r="J35" s="89"/>
      <c r="K35" s="87"/>
      <c r="L35" s="86"/>
      <c r="M35" s="23">
        <f t="shared" si="2"/>
      </c>
      <c r="N35" s="24">
        <f t="shared" si="3"/>
      </c>
      <c r="O35" s="25">
        <f t="shared" si="4"/>
      </c>
      <c r="P35" s="26">
        <f t="shared" si="5"/>
      </c>
    </row>
    <row r="36" spans="1:16" ht="15">
      <c r="A36" s="90">
        <v>22</v>
      </c>
      <c r="B36" s="91"/>
      <c r="C36" s="92"/>
      <c r="D36" s="93"/>
      <c r="E36" s="94"/>
      <c r="F36" s="95"/>
      <c r="G36" s="96"/>
      <c r="H36" s="95"/>
      <c r="I36" s="97"/>
      <c r="J36" s="98"/>
      <c r="K36" s="96"/>
      <c r="L36" s="95"/>
      <c r="M36" s="27">
        <f t="shared" si="2"/>
      </c>
      <c r="N36" s="28">
        <f t="shared" si="3"/>
      </c>
      <c r="O36" s="29">
        <f t="shared" si="4"/>
      </c>
      <c r="P36" s="30">
        <f t="shared" si="5"/>
      </c>
    </row>
    <row r="37" spans="1:16" ht="15">
      <c r="A37" s="90">
        <v>23</v>
      </c>
      <c r="B37" s="91"/>
      <c r="C37" s="92"/>
      <c r="D37" s="93"/>
      <c r="E37" s="94"/>
      <c r="F37" s="95"/>
      <c r="G37" s="96"/>
      <c r="H37" s="95"/>
      <c r="I37" s="97"/>
      <c r="J37" s="98"/>
      <c r="K37" s="96"/>
      <c r="L37" s="95"/>
      <c r="M37" s="27">
        <f t="shared" si="2"/>
      </c>
      <c r="N37" s="28">
        <f t="shared" si="3"/>
      </c>
      <c r="O37" s="29">
        <f t="shared" si="4"/>
      </c>
      <c r="P37" s="30">
        <f t="shared" si="5"/>
      </c>
    </row>
    <row r="38" spans="1:16" ht="15">
      <c r="A38" s="90">
        <v>24</v>
      </c>
      <c r="B38" s="91"/>
      <c r="C38" s="92"/>
      <c r="D38" s="93"/>
      <c r="E38" s="94"/>
      <c r="F38" s="95"/>
      <c r="G38" s="96"/>
      <c r="H38" s="95"/>
      <c r="I38" s="97"/>
      <c r="J38" s="98"/>
      <c r="K38" s="96"/>
      <c r="L38" s="95"/>
      <c r="M38" s="27">
        <f t="shared" si="2"/>
      </c>
      <c r="N38" s="28">
        <f t="shared" si="3"/>
      </c>
      <c r="O38" s="29">
        <f t="shared" si="4"/>
      </c>
      <c r="P38" s="30">
        <f t="shared" si="5"/>
      </c>
    </row>
    <row r="39" spans="1:16" ht="15.75" thickBot="1">
      <c r="A39" s="99">
        <v>25</v>
      </c>
      <c r="B39" s="100"/>
      <c r="C39" s="101"/>
      <c r="D39" s="102"/>
      <c r="E39" s="103"/>
      <c r="F39" s="104"/>
      <c r="G39" s="105"/>
      <c r="H39" s="104"/>
      <c r="I39" s="106"/>
      <c r="J39" s="107"/>
      <c r="K39" s="105"/>
      <c r="L39" s="104"/>
      <c r="M39" s="31">
        <f t="shared" si="2"/>
      </c>
      <c r="N39" s="32">
        <f t="shared" si="3"/>
      </c>
      <c r="O39" s="33">
        <f t="shared" si="4"/>
      </c>
      <c r="P39" s="34">
        <f t="shared" si="5"/>
      </c>
    </row>
    <row r="40" spans="1:16" ht="15">
      <c r="A40" s="81">
        <v>26</v>
      </c>
      <c r="B40" s="82"/>
      <c r="C40" s="83"/>
      <c r="D40" s="84"/>
      <c r="E40" s="85"/>
      <c r="F40" s="86"/>
      <c r="G40" s="87"/>
      <c r="H40" s="86"/>
      <c r="I40" s="88"/>
      <c r="J40" s="89"/>
      <c r="K40" s="87"/>
      <c r="L40" s="86"/>
      <c r="M40" s="23">
        <f t="shared" si="2"/>
      </c>
      <c r="N40" s="24">
        <f t="shared" si="3"/>
      </c>
      <c r="O40" s="25">
        <f t="shared" si="4"/>
      </c>
      <c r="P40" s="26">
        <f t="shared" si="5"/>
      </c>
    </row>
    <row r="41" spans="1:16" ht="15">
      <c r="A41" s="90">
        <v>27</v>
      </c>
      <c r="B41" s="91"/>
      <c r="C41" s="92"/>
      <c r="D41" s="93"/>
      <c r="E41" s="94"/>
      <c r="F41" s="95"/>
      <c r="G41" s="96"/>
      <c r="H41" s="95"/>
      <c r="I41" s="97"/>
      <c r="J41" s="98"/>
      <c r="K41" s="96"/>
      <c r="L41" s="95"/>
      <c r="M41" s="27">
        <f t="shared" si="2"/>
      </c>
      <c r="N41" s="28">
        <f t="shared" si="3"/>
      </c>
      <c r="O41" s="29">
        <f t="shared" si="4"/>
      </c>
      <c r="P41" s="30">
        <f t="shared" si="5"/>
      </c>
    </row>
    <row r="42" spans="1:16" ht="15">
      <c r="A42" s="90">
        <v>28</v>
      </c>
      <c r="B42" s="91"/>
      <c r="C42" s="92"/>
      <c r="D42" s="93"/>
      <c r="E42" s="94"/>
      <c r="F42" s="95"/>
      <c r="G42" s="96"/>
      <c r="H42" s="95"/>
      <c r="I42" s="97"/>
      <c r="J42" s="98"/>
      <c r="K42" s="96"/>
      <c r="L42" s="95"/>
      <c r="M42" s="27">
        <f t="shared" si="2"/>
      </c>
      <c r="N42" s="28">
        <f t="shared" si="3"/>
      </c>
      <c r="O42" s="29">
        <f t="shared" si="4"/>
      </c>
      <c r="P42" s="30">
        <f t="shared" si="5"/>
      </c>
    </row>
    <row r="43" spans="1:16" ht="15">
      <c r="A43" s="90">
        <v>29</v>
      </c>
      <c r="B43" s="91"/>
      <c r="C43" s="92"/>
      <c r="D43" s="93"/>
      <c r="E43" s="94"/>
      <c r="F43" s="95"/>
      <c r="G43" s="96"/>
      <c r="H43" s="95"/>
      <c r="I43" s="97"/>
      <c r="J43" s="98"/>
      <c r="K43" s="96"/>
      <c r="L43" s="95"/>
      <c r="M43" s="27">
        <f t="shared" si="2"/>
      </c>
      <c r="N43" s="28">
        <f t="shared" si="3"/>
      </c>
      <c r="O43" s="29">
        <f t="shared" si="4"/>
      </c>
      <c r="P43" s="30">
        <f t="shared" si="5"/>
      </c>
    </row>
    <row r="44" spans="1:16" ht="15.75" thickBot="1">
      <c r="A44" s="99">
        <v>30</v>
      </c>
      <c r="B44" s="100"/>
      <c r="C44" s="101"/>
      <c r="D44" s="102"/>
      <c r="E44" s="103"/>
      <c r="F44" s="104"/>
      <c r="G44" s="105"/>
      <c r="H44" s="104"/>
      <c r="I44" s="106"/>
      <c r="J44" s="107"/>
      <c r="K44" s="105"/>
      <c r="L44" s="104"/>
      <c r="M44" s="31">
        <f t="shared" si="2"/>
      </c>
      <c r="N44" s="32">
        <f t="shared" si="3"/>
      </c>
      <c r="O44" s="33">
        <f t="shared" si="4"/>
      </c>
      <c r="P44" s="34">
        <f t="shared" si="5"/>
      </c>
    </row>
    <row r="45" spans="1:16" ht="15">
      <c r="A45" s="81">
        <v>31</v>
      </c>
      <c r="B45" s="82"/>
      <c r="C45" s="83"/>
      <c r="D45" s="84"/>
      <c r="E45" s="85"/>
      <c r="F45" s="86"/>
      <c r="G45" s="87"/>
      <c r="H45" s="86"/>
      <c r="I45" s="88"/>
      <c r="J45" s="89"/>
      <c r="K45" s="87"/>
      <c r="L45" s="86"/>
      <c r="M45" s="23">
        <f t="shared" si="2"/>
      </c>
      <c r="N45" s="24">
        <f t="shared" si="3"/>
      </c>
      <c r="O45" s="25">
        <f t="shared" si="4"/>
      </c>
      <c r="P45" s="26">
        <f t="shared" si="5"/>
      </c>
    </row>
    <row r="46" spans="1:16" ht="15">
      <c r="A46" s="90">
        <v>32</v>
      </c>
      <c r="B46" s="91"/>
      <c r="C46" s="92"/>
      <c r="D46" s="93"/>
      <c r="E46" s="94"/>
      <c r="F46" s="95"/>
      <c r="G46" s="96"/>
      <c r="H46" s="95"/>
      <c r="I46" s="97"/>
      <c r="J46" s="98"/>
      <c r="K46" s="96"/>
      <c r="L46" s="95"/>
      <c r="M46" s="27">
        <f t="shared" si="2"/>
      </c>
      <c r="N46" s="28">
        <f t="shared" si="3"/>
      </c>
      <c r="O46" s="29">
        <f t="shared" si="4"/>
      </c>
      <c r="P46" s="30">
        <f t="shared" si="5"/>
      </c>
    </row>
    <row r="47" spans="1:16" ht="15">
      <c r="A47" s="90">
        <v>33</v>
      </c>
      <c r="B47" s="91"/>
      <c r="C47" s="92"/>
      <c r="D47" s="93"/>
      <c r="E47" s="94"/>
      <c r="F47" s="95"/>
      <c r="G47" s="96"/>
      <c r="H47" s="95"/>
      <c r="I47" s="97"/>
      <c r="J47" s="98"/>
      <c r="K47" s="96"/>
      <c r="L47" s="95"/>
      <c r="M47" s="27">
        <f t="shared" si="2"/>
      </c>
      <c r="N47" s="28">
        <f t="shared" si="3"/>
      </c>
      <c r="O47" s="29">
        <f t="shared" si="4"/>
      </c>
      <c r="P47" s="30">
        <f t="shared" si="5"/>
      </c>
    </row>
    <row r="48" spans="1:16" ht="15">
      <c r="A48" s="90">
        <v>34</v>
      </c>
      <c r="B48" s="91"/>
      <c r="C48" s="92"/>
      <c r="D48" s="93"/>
      <c r="E48" s="94"/>
      <c r="F48" s="95"/>
      <c r="G48" s="96"/>
      <c r="H48" s="95"/>
      <c r="I48" s="97"/>
      <c r="J48" s="98"/>
      <c r="K48" s="96"/>
      <c r="L48" s="95"/>
      <c r="M48" s="27">
        <f t="shared" si="2"/>
      </c>
      <c r="N48" s="28">
        <f t="shared" si="3"/>
      </c>
      <c r="O48" s="29">
        <f t="shared" si="4"/>
      </c>
      <c r="P48" s="30">
        <f t="shared" si="5"/>
      </c>
    </row>
    <row r="49" spans="1:16" ht="15.75" thickBot="1">
      <c r="A49" s="99">
        <v>35</v>
      </c>
      <c r="B49" s="100"/>
      <c r="C49" s="101"/>
      <c r="D49" s="102"/>
      <c r="E49" s="103"/>
      <c r="F49" s="104"/>
      <c r="G49" s="105"/>
      <c r="H49" s="104"/>
      <c r="I49" s="106"/>
      <c r="J49" s="107"/>
      <c r="K49" s="105"/>
      <c r="L49" s="104"/>
      <c r="M49" s="31">
        <f t="shared" si="2"/>
      </c>
      <c r="N49" s="32">
        <f t="shared" si="3"/>
      </c>
      <c r="O49" s="33">
        <f t="shared" si="4"/>
      </c>
      <c r="P49" s="34">
        <f t="shared" si="5"/>
      </c>
    </row>
    <row r="50" spans="1:16" ht="15">
      <c r="A50" s="81">
        <v>36</v>
      </c>
      <c r="B50" s="82"/>
      <c r="C50" s="83"/>
      <c r="D50" s="84"/>
      <c r="E50" s="85"/>
      <c r="F50" s="86"/>
      <c r="G50" s="87"/>
      <c r="H50" s="86"/>
      <c r="I50" s="88"/>
      <c r="J50" s="89"/>
      <c r="K50" s="87"/>
      <c r="L50" s="86"/>
      <c r="M50" s="23">
        <f t="shared" si="2"/>
      </c>
      <c r="N50" s="24">
        <f t="shared" si="3"/>
      </c>
      <c r="O50" s="25">
        <f t="shared" si="4"/>
      </c>
      <c r="P50" s="26">
        <f t="shared" si="5"/>
      </c>
    </row>
    <row r="51" spans="1:16" ht="15">
      <c r="A51" s="90">
        <v>37</v>
      </c>
      <c r="B51" s="91"/>
      <c r="C51" s="92"/>
      <c r="D51" s="93"/>
      <c r="E51" s="94"/>
      <c r="F51" s="95"/>
      <c r="G51" s="96"/>
      <c r="H51" s="95"/>
      <c r="I51" s="97"/>
      <c r="J51" s="98"/>
      <c r="K51" s="96"/>
      <c r="L51" s="95"/>
      <c r="M51" s="27">
        <f t="shared" si="2"/>
      </c>
      <c r="N51" s="28">
        <f t="shared" si="3"/>
      </c>
      <c r="O51" s="29">
        <f t="shared" si="4"/>
      </c>
      <c r="P51" s="30">
        <f t="shared" si="5"/>
      </c>
    </row>
    <row r="52" spans="1:16" ht="15">
      <c r="A52" s="90">
        <v>38</v>
      </c>
      <c r="B52" s="91"/>
      <c r="C52" s="92"/>
      <c r="D52" s="93"/>
      <c r="E52" s="94"/>
      <c r="F52" s="95"/>
      <c r="G52" s="96"/>
      <c r="H52" s="95"/>
      <c r="I52" s="97"/>
      <c r="J52" s="98"/>
      <c r="K52" s="96"/>
      <c r="L52" s="95"/>
      <c r="M52" s="27">
        <f t="shared" si="2"/>
      </c>
      <c r="N52" s="28">
        <f t="shared" si="3"/>
      </c>
      <c r="O52" s="29">
        <f t="shared" si="4"/>
      </c>
      <c r="P52" s="30">
        <f t="shared" si="5"/>
      </c>
    </row>
    <row r="53" spans="1:16" ht="15">
      <c r="A53" s="90">
        <v>39</v>
      </c>
      <c r="B53" s="91"/>
      <c r="C53" s="92"/>
      <c r="D53" s="93"/>
      <c r="E53" s="94"/>
      <c r="F53" s="95"/>
      <c r="G53" s="96"/>
      <c r="H53" s="95"/>
      <c r="I53" s="97"/>
      <c r="J53" s="98"/>
      <c r="K53" s="96"/>
      <c r="L53" s="95"/>
      <c r="M53" s="27">
        <f t="shared" si="2"/>
      </c>
      <c r="N53" s="28">
        <f t="shared" si="3"/>
      </c>
      <c r="O53" s="29">
        <f t="shared" si="4"/>
      </c>
      <c r="P53" s="30">
        <f t="shared" si="5"/>
      </c>
    </row>
    <row r="54" spans="1:16" ht="15.75" thickBot="1">
      <c r="A54" s="99">
        <v>40</v>
      </c>
      <c r="B54" s="100"/>
      <c r="C54" s="101"/>
      <c r="D54" s="102"/>
      <c r="E54" s="103"/>
      <c r="F54" s="104"/>
      <c r="G54" s="105"/>
      <c r="H54" s="104"/>
      <c r="I54" s="106"/>
      <c r="J54" s="107"/>
      <c r="K54" s="105"/>
      <c r="L54" s="104"/>
      <c r="M54" s="31">
        <f t="shared" si="2"/>
      </c>
      <c r="N54" s="32">
        <f t="shared" si="3"/>
      </c>
      <c r="O54" s="33">
        <f t="shared" si="4"/>
      </c>
      <c r="P54" s="34">
        <f t="shared" si="5"/>
      </c>
    </row>
    <row r="56" spans="2:4" ht="15">
      <c r="B56" s="9" t="s">
        <v>94</v>
      </c>
      <c r="D56" s="9" t="s">
        <v>90</v>
      </c>
    </row>
    <row r="57" spans="2:4" ht="15">
      <c r="B57" s="9">
        <v>1</v>
      </c>
      <c r="D57" s="9" t="s">
        <v>89</v>
      </c>
    </row>
    <row r="58" spans="2:4" ht="15">
      <c r="B58" s="9">
        <v>2</v>
      </c>
      <c r="D58" s="9" t="s">
        <v>91</v>
      </c>
    </row>
    <row r="59" spans="1:4" ht="15">
      <c r="A59" s="39"/>
      <c r="B59" s="9">
        <v>3</v>
      </c>
      <c r="D59" s="9" t="s">
        <v>115</v>
      </c>
    </row>
  </sheetData>
  <sheetProtection password="EE1B" sheet="1" formatRows="0"/>
  <conditionalFormatting sqref="E15:L54">
    <cfRule type="expression" priority="2" dxfId="1" stopIfTrue="1">
      <formula>E15&gt;E$11</formula>
    </cfRule>
  </conditionalFormatting>
  <conditionalFormatting sqref="D6 E5 K1 M1">
    <cfRule type="containsBlanks" priority="1" dxfId="1" stopIfTrue="1">
      <formula>LEN(TRIM(D1))=0</formula>
    </cfRule>
  </conditionalFormatting>
  <conditionalFormatting sqref="C15:C54">
    <cfRule type="expression" priority="3" dxfId="1">
      <formula>AND(SUM($D15:$L15)&lt;&gt;0,$C15="")</formula>
    </cfRule>
  </conditionalFormatting>
  <conditionalFormatting sqref="D15:L54">
    <cfRule type="expression" priority="4" dxfId="1" stopIfTrue="1">
      <formula>AND($B15&lt;&gt;"",$C15="да",$D15="")</formula>
    </cfRule>
    <cfRule type="expression" priority="5" dxfId="0" stopIfTrue="1">
      <formula>AND(SUM($D15)=0,COUNTA($E15:$L15)&gt;0)</formula>
    </cfRule>
  </conditionalFormatting>
  <dataValidations count="5">
    <dataValidation type="whole" allowBlank="1" showInputMessage="1" showErrorMessage="1" sqref="E15:L54">
      <formula1>0</formula1>
      <formula2>E$11</formula2>
    </dataValidation>
    <dataValidation allowBlank="1" prompt="Укажите класс с литерой (если есть)" sqref="K1"/>
    <dataValidation allowBlank="1" showInputMessage="1" showErrorMessage="1" prompt="Укажите наименование образовательной организации, например, СОШ №3" sqref="M1"/>
    <dataValidation type="list" allowBlank="1" showInputMessage="1" showErrorMessage="1" promptTitle="Введите тип класса" prompt="общ - общеобразовательный класс;&#10;про - профильный по предмету данной КДР;&#10;лиц - лицейский класс;&#10;лицпро - лицейский класс с профилем по предмету КДР;&#10;гим - гимназический класс;&#10;гимпро - гимназический класс с профилем по предмету КДР" sqref="D6">
      <formula1>$P$3:$P$9</formula1>
    </dataValidation>
    <dataValidation errorStyle="warning" type="list" allowBlank="1" showInputMessage="1" showErrorMessage="1" sqref="C15:C54">
      <formula1>"да,нет"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0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"/>
  <sheetViews>
    <sheetView view="pageBreakPreview" zoomScale="90" zoomScaleSheetLayoutView="90" zoomScalePageLayoutView="0" workbookViewId="0" topLeftCell="A1">
      <selection activeCell="E3" sqref="E3"/>
    </sheetView>
  </sheetViews>
  <sheetFormatPr defaultColWidth="9.140625" defaultRowHeight="15"/>
  <cols>
    <col min="1" max="1" width="9.140625" style="9" customWidth="1"/>
    <col min="2" max="2" width="19.140625" style="9" customWidth="1"/>
    <col min="3" max="3" width="8.28125" style="9" hidden="1" customWidth="1"/>
    <col min="4" max="4" width="7.57421875" style="9" customWidth="1"/>
    <col min="5" max="11" width="6.140625" style="9" customWidth="1"/>
    <col min="12" max="12" width="8.57421875" style="9" bestFit="1" customWidth="1"/>
    <col min="13" max="13" width="6.57421875" style="9" customWidth="1"/>
    <col min="14" max="14" width="12.57421875" style="9" customWidth="1"/>
    <col min="15" max="15" width="17.7109375" style="9" customWidth="1"/>
    <col min="16" max="16" width="12.7109375" style="9" hidden="1" customWidth="1"/>
    <col min="17" max="16384" width="9.140625" style="9" customWidth="1"/>
  </cols>
  <sheetData>
    <row r="1" spans="1:15" ht="15">
      <c r="A1" s="40"/>
      <c r="B1" s="40"/>
      <c r="C1" s="40"/>
      <c r="D1" s="40"/>
      <c r="E1" s="40"/>
      <c r="F1" s="40"/>
      <c r="G1" s="40"/>
      <c r="H1" s="40"/>
      <c r="I1" s="40"/>
      <c r="J1" s="79" t="s">
        <v>127</v>
      </c>
      <c r="K1" s="111"/>
      <c r="L1" s="40" t="s">
        <v>16</v>
      </c>
      <c r="M1" s="112"/>
      <c r="O1" s="44" t="s">
        <v>0</v>
      </c>
    </row>
    <row r="2" spans="1:16" ht="15">
      <c r="A2" s="41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P2" s="9" t="s">
        <v>8</v>
      </c>
    </row>
    <row r="3" spans="1:16" ht="15">
      <c r="A3" s="40"/>
      <c r="B3" s="40"/>
      <c r="C3" s="42"/>
      <c r="D3" s="42" t="s">
        <v>5</v>
      </c>
      <c r="E3" s="43" t="s">
        <v>138</v>
      </c>
      <c r="F3" s="43"/>
      <c r="G3" s="43"/>
      <c r="H3" s="43"/>
      <c r="I3" s="40"/>
      <c r="J3" s="40"/>
      <c r="K3" s="40"/>
      <c r="L3" s="40"/>
      <c r="M3" s="40"/>
      <c r="N3" s="40"/>
      <c r="O3" s="40"/>
      <c r="P3" s="9" t="s">
        <v>24</v>
      </c>
    </row>
    <row r="4" spans="1:16" ht="15">
      <c r="A4" s="41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9" t="s">
        <v>109</v>
      </c>
    </row>
    <row r="5" spans="1:16" ht="15">
      <c r="A5" s="56"/>
      <c r="B5" s="56"/>
      <c r="C5" s="56"/>
      <c r="D5" s="42" t="s">
        <v>108</v>
      </c>
      <c r="E5" s="110"/>
      <c r="F5" s="43"/>
      <c r="G5" s="43"/>
      <c r="H5" s="43"/>
      <c r="I5" s="40"/>
      <c r="J5" s="40"/>
      <c r="K5" s="40"/>
      <c r="L5" s="40"/>
      <c r="M5" s="11" t="s">
        <v>14</v>
      </c>
      <c r="N5" s="11" t="s">
        <v>99</v>
      </c>
      <c r="P5" s="9" t="s">
        <v>110</v>
      </c>
    </row>
    <row r="6" spans="1:16" ht="15">
      <c r="A6" s="12"/>
      <c r="B6" s="71" t="s">
        <v>8</v>
      </c>
      <c r="D6" s="110"/>
      <c r="E6" s="10"/>
      <c r="F6" s="10"/>
      <c r="M6" s="13"/>
      <c r="N6" s="13"/>
      <c r="P6" s="9" t="s">
        <v>111</v>
      </c>
    </row>
    <row r="7" spans="1:16" ht="15">
      <c r="A7" s="14"/>
      <c r="B7" s="9" t="s">
        <v>11</v>
      </c>
      <c r="M7" s="133">
        <v>8</v>
      </c>
      <c r="N7" s="13" t="s">
        <v>100</v>
      </c>
      <c r="P7" s="9" t="s">
        <v>112</v>
      </c>
    </row>
    <row r="8" spans="1:16" ht="15">
      <c r="A8" s="14"/>
      <c r="B8" s="9" t="s">
        <v>15</v>
      </c>
      <c r="M8" s="133">
        <v>7</v>
      </c>
      <c r="N8" s="13" t="s">
        <v>101</v>
      </c>
      <c r="P8" s="9" t="s">
        <v>113</v>
      </c>
    </row>
    <row r="9" spans="1:16" ht="15">
      <c r="A9" s="14"/>
      <c r="B9" s="16" t="s">
        <v>12</v>
      </c>
      <c r="M9" s="133">
        <v>5</v>
      </c>
      <c r="N9" s="13" t="s">
        <v>102</v>
      </c>
      <c r="P9" s="9" t="s">
        <v>114</v>
      </c>
    </row>
    <row r="10" spans="1:16" ht="15">
      <c r="A10" s="14"/>
      <c r="B10" s="9" t="s">
        <v>83</v>
      </c>
      <c r="M10" s="15">
        <v>0</v>
      </c>
      <c r="N10" s="13" t="s">
        <v>103</v>
      </c>
      <c r="O10" s="17"/>
      <c r="P10" s="17"/>
    </row>
    <row r="11" spans="1:16" ht="15">
      <c r="A11" s="12"/>
      <c r="B11" s="13"/>
      <c r="C11" s="13"/>
      <c r="D11" s="11" t="s">
        <v>13</v>
      </c>
      <c r="E11" s="62">
        <v>1</v>
      </c>
      <c r="F11" s="62">
        <v>1</v>
      </c>
      <c r="G11" s="62">
        <v>1</v>
      </c>
      <c r="H11" s="62">
        <v>1</v>
      </c>
      <c r="I11" s="62">
        <v>1</v>
      </c>
      <c r="J11" s="62">
        <v>1</v>
      </c>
      <c r="K11" s="62">
        <v>1</v>
      </c>
      <c r="L11" s="62">
        <v>1</v>
      </c>
      <c r="O11" s="17"/>
      <c r="P11" s="18" t="s">
        <v>17</v>
      </c>
    </row>
    <row r="12" spans="1:16" ht="15">
      <c r="A12" s="12"/>
      <c r="B12" s="13"/>
      <c r="C12" s="13"/>
      <c r="D12" s="11" t="s">
        <v>116</v>
      </c>
      <c r="E12" s="63">
        <f aca="true" t="shared" si="0" ref="E12:L12">IF(COUNTIF($D$15:$D$54,"&gt;0")=0,"",_xlfn.SUMIFS(E$15:E$54,$D$15:$D$54,"&gt;0")/COUNTIF($D$15:$D$54,"&gt;0"))</f>
      </c>
      <c r="F12" s="63">
        <f t="shared" si="0"/>
      </c>
      <c r="G12" s="63">
        <f t="shared" si="0"/>
      </c>
      <c r="H12" s="63">
        <f t="shared" si="0"/>
      </c>
      <c r="I12" s="63">
        <f t="shared" si="0"/>
      </c>
      <c r="J12" s="63">
        <f t="shared" si="0"/>
      </c>
      <c r="K12" s="63">
        <f t="shared" si="0"/>
      </c>
      <c r="L12" s="63">
        <f t="shared" si="0"/>
      </c>
      <c r="O12" s="17"/>
      <c r="P12" s="18"/>
    </row>
    <row r="13" spans="1:16" ht="15.75" thickBot="1">
      <c r="A13" s="12"/>
      <c r="B13" s="65"/>
      <c r="C13" s="65"/>
      <c r="D13" s="66" t="s">
        <v>117</v>
      </c>
      <c r="E13" s="64">
        <f>IF(COUNTIF($D$15:$D$54,"&gt;0")=0,"",E12/E11)</f>
      </c>
      <c r="F13" s="64">
        <f aca="true" t="shared" si="1" ref="F13:K13">IF(COUNTIF($D$15:$D$54,"&gt;0")=0,"",F12/F11)</f>
      </c>
      <c r="G13" s="64">
        <f t="shared" si="1"/>
      </c>
      <c r="H13" s="64">
        <f t="shared" si="1"/>
      </c>
      <c r="I13" s="64">
        <f t="shared" si="1"/>
      </c>
      <c r="J13" s="64">
        <f t="shared" si="1"/>
      </c>
      <c r="K13" s="64">
        <f t="shared" si="1"/>
      </c>
      <c r="L13" s="64">
        <f>IF(COUNTIF($D$15:$D$54,"&gt;0")=0,"",L12/L11)</f>
      </c>
      <c r="O13" s="17"/>
      <c r="P13" s="18"/>
    </row>
    <row r="14" spans="1:16" ht="60.75" thickBot="1">
      <c r="A14" s="67" t="s">
        <v>1</v>
      </c>
      <c r="B14" s="68" t="s">
        <v>2</v>
      </c>
      <c r="C14" s="69" t="s">
        <v>10</v>
      </c>
      <c r="D14" s="70" t="s">
        <v>3</v>
      </c>
      <c r="E14" s="57" t="s">
        <v>132</v>
      </c>
      <c r="F14" s="58" t="s">
        <v>133</v>
      </c>
      <c r="G14" s="59">
        <v>2</v>
      </c>
      <c r="H14" s="58">
        <v>3</v>
      </c>
      <c r="I14" s="60">
        <v>4</v>
      </c>
      <c r="J14" s="61">
        <v>5</v>
      </c>
      <c r="K14" s="59">
        <v>6</v>
      </c>
      <c r="L14" s="58">
        <v>7</v>
      </c>
      <c r="M14" s="19" t="s">
        <v>4</v>
      </c>
      <c r="N14" s="20" t="str">
        <f>N5</f>
        <v>Оценка</v>
      </c>
      <c r="O14" s="21" t="s">
        <v>93</v>
      </c>
      <c r="P14" s="22" t="s">
        <v>92</v>
      </c>
    </row>
    <row r="15" spans="1:16" ht="15">
      <c r="A15" s="81">
        <v>1</v>
      </c>
      <c r="B15" s="82"/>
      <c r="C15" s="83"/>
      <c r="D15" s="84"/>
      <c r="E15" s="85"/>
      <c r="F15" s="86"/>
      <c r="G15" s="87"/>
      <c r="H15" s="86"/>
      <c r="I15" s="88"/>
      <c r="J15" s="89"/>
      <c r="K15" s="87"/>
      <c r="L15" s="86"/>
      <c r="M15" s="23">
        <f aca="true" t="shared" si="2" ref="M15:M54">IF(SUM(D15)&gt;0,SUM(E15:L15),"")</f>
      </c>
      <c r="N15" s="24">
        <f aca="true" t="shared" si="3" ref="N15:N54">IF(SUM(D15)&gt;0,IF(M15&gt;=$M$7,$N$7,IF(M15&gt;=$M$8,$N$8,IF(M15&gt;=$M$9,$N$9,$N$10))),"")</f>
      </c>
      <c r="O15" s="25">
        <f>IF(B15="","",IF(AND(SUM($D15)=0,COUNTA($E15:$L15)&gt;0),$D$57,IF(OR(E15&gt;E$11,F15&gt;F$11,G15&gt;G$11,H15&gt;H$11,I15&gt;I$11,J15&gt;J$11,K15&gt;K$11,L15&gt;L$11),$D$58,IF(AND($D15="",$C15="да"),$D$59,"нет"))))</f>
      </c>
      <c r="P15" s="26">
        <f>IF(O15="","",IF(O15="нет",0,1))</f>
      </c>
    </row>
    <row r="16" spans="1:16" ht="15">
      <c r="A16" s="90">
        <v>2</v>
      </c>
      <c r="B16" s="91"/>
      <c r="C16" s="92"/>
      <c r="D16" s="93"/>
      <c r="E16" s="94"/>
      <c r="F16" s="95"/>
      <c r="G16" s="96"/>
      <c r="H16" s="95"/>
      <c r="I16" s="97"/>
      <c r="J16" s="98"/>
      <c r="K16" s="96"/>
      <c r="L16" s="95"/>
      <c r="M16" s="27">
        <f t="shared" si="2"/>
      </c>
      <c r="N16" s="28">
        <f t="shared" si="3"/>
      </c>
      <c r="O16" s="29">
        <f aca="true" t="shared" si="4" ref="O16:O54">IF(B16="","",IF(AND(SUM($D16)=0,COUNTA($E16:$L16)&gt;0),$D$57,IF(OR(E16&gt;E$11,F16&gt;F$11,G16&gt;G$11,H16&gt;H$11,I16&gt;I$11,J16&gt;J$11,K16&gt;K$11,L16&gt;L$11),$D$58,IF(AND($D16="",$C16="да"),$D$59,"нет"))))</f>
      </c>
      <c r="P16" s="30">
        <f aca="true" t="shared" si="5" ref="P16:P54">IF(O16="","",IF(O16="нет",0,1))</f>
      </c>
    </row>
    <row r="17" spans="1:16" ht="15">
      <c r="A17" s="90">
        <v>3</v>
      </c>
      <c r="B17" s="91"/>
      <c r="C17" s="92"/>
      <c r="D17" s="93"/>
      <c r="E17" s="94"/>
      <c r="F17" s="95"/>
      <c r="G17" s="96"/>
      <c r="H17" s="95"/>
      <c r="I17" s="97"/>
      <c r="J17" s="98"/>
      <c r="K17" s="96"/>
      <c r="L17" s="95"/>
      <c r="M17" s="27">
        <f t="shared" si="2"/>
      </c>
      <c r="N17" s="28">
        <f t="shared" si="3"/>
      </c>
      <c r="O17" s="29">
        <f t="shared" si="4"/>
      </c>
      <c r="P17" s="30">
        <f t="shared" si="5"/>
      </c>
    </row>
    <row r="18" spans="1:16" ht="15">
      <c r="A18" s="90">
        <v>4</v>
      </c>
      <c r="B18" s="91"/>
      <c r="C18" s="92"/>
      <c r="D18" s="93"/>
      <c r="E18" s="94"/>
      <c r="F18" s="95"/>
      <c r="G18" s="96"/>
      <c r="H18" s="95"/>
      <c r="I18" s="97"/>
      <c r="J18" s="98"/>
      <c r="K18" s="96"/>
      <c r="L18" s="95"/>
      <c r="M18" s="27">
        <f t="shared" si="2"/>
      </c>
      <c r="N18" s="28">
        <f t="shared" si="3"/>
      </c>
      <c r="O18" s="29">
        <f t="shared" si="4"/>
      </c>
      <c r="P18" s="30">
        <f t="shared" si="5"/>
      </c>
    </row>
    <row r="19" spans="1:16" ht="15.75" thickBot="1">
      <c r="A19" s="99">
        <v>5</v>
      </c>
      <c r="B19" s="100"/>
      <c r="C19" s="101"/>
      <c r="D19" s="102"/>
      <c r="E19" s="103"/>
      <c r="F19" s="104"/>
      <c r="G19" s="105"/>
      <c r="H19" s="104"/>
      <c r="I19" s="106"/>
      <c r="J19" s="107"/>
      <c r="K19" s="105"/>
      <c r="L19" s="104"/>
      <c r="M19" s="31">
        <f t="shared" si="2"/>
      </c>
      <c r="N19" s="32">
        <f t="shared" si="3"/>
      </c>
      <c r="O19" s="33">
        <f t="shared" si="4"/>
      </c>
      <c r="P19" s="34">
        <f t="shared" si="5"/>
      </c>
    </row>
    <row r="20" spans="1:16" ht="15">
      <c r="A20" s="108">
        <v>6</v>
      </c>
      <c r="B20" s="82"/>
      <c r="C20" s="83"/>
      <c r="D20" s="84"/>
      <c r="E20" s="85"/>
      <c r="F20" s="86"/>
      <c r="G20" s="87"/>
      <c r="H20" s="86"/>
      <c r="I20" s="88"/>
      <c r="J20" s="89"/>
      <c r="K20" s="87"/>
      <c r="L20" s="86"/>
      <c r="M20" s="35">
        <f t="shared" si="2"/>
      </c>
      <c r="N20" s="36">
        <f t="shared" si="3"/>
      </c>
      <c r="O20" s="25">
        <f t="shared" si="4"/>
      </c>
      <c r="P20" s="26">
        <f t="shared" si="5"/>
      </c>
    </row>
    <row r="21" spans="1:16" ht="15">
      <c r="A21" s="90">
        <v>7</v>
      </c>
      <c r="B21" s="91"/>
      <c r="C21" s="92"/>
      <c r="D21" s="93"/>
      <c r="E21" s="94"/>
      <c r="F21" s="95"/>
      <c r="G21" s="96"/>
      <c r="H21" s="95"/>
      <c r="I21" s="97"/>
      <c r="J21" s="98"/>
      <c r="K21" s="96"/>
      <c r="L21" s="95"/>
      <c r="M21" s="27">
        <f t="shared" si="2"/>
      </c>
      <c r="N21" s="28">
        <f t="shared" si="3"/>
      </c>
      <c r="O21" s="29">
        <f t="shared" si="4"/>
      </c>
      <c r="P21" s="30">
        <f t="shared" si="5"/>
      </c>
    </row>
    <row r="22" spans="1:16" ht="15">
      <c r="A22" s="90">
        <v>8</v>
      </c>
      <c r="B22" s="91"/>
      <c r="C22" s="92"/>
      <c r="D22" s="93"/>
      <c r="E22" s="94"/>
      <c r="F22" s="95"/>
      <c r="G22" s="96"/>
      <c r="H22" s="95"/>
      <c r="I22" s="97"/>
      <c r="J22" s="98"/>
      <c r="K22" s="96"/>
      <c r="L22" s="95"/>
      <c r="M22" s="27">
        <f t="shared" si="2"/>
      </c>
      <c r="N22" s="28">
        <f t="shared" si="3"/>
      </c>
      <c r="O22" s="29">
        <f t="shared" si="4"/>
      </c>
      <c r="P22" s="30">
        <f t="shared" si="5"/>
      </c>
    </row>
    <row r="23" spans="1:16" ht="15">
      <c r="A23" s="90">
        <v>9</v>
      </c>
      <c r="B23" s="91"/>
      <c r="C23" s="92"/>
      <c r="D23" s="93"/>
      <c r="E23" s="94"/>
      <c r="F23" s="95"/>
      <c r="G23" s="96"/>
      <c r="H23" s="95"/>
      <c r="I23" s="97"/>
      <c r="J23" s="98"/>
      <c r="K23" s="96"/>
      <c r="L23" s="95"/>
      <c r="M23" s="27">
        <f t="shared" si="2"/>
      </c>
      <c r="N23" s="28">
        <f t="shared" si="3"/>
      </c>
      <c r="O23" s="29">
        <f t="shared" si="4"/>
      </c>
      <c r="P23" s="30">
        <f t="shared" si="5"/>
      </c>
    </row>
    <row r="24" spans="1:16" ht="15.75" thickBot="1">
      <c r="A24" s="109">
        <v>10</v>
      </c>
      <c r="B24" s="100"/>
      <c r="C24" s="101"/>
      <c r="D24" s="102"/>
      <c r="E24" s="103"/>
      <c r="F24" s="104"/>
      <c r="G24" s="105"/>
      <c r="H24" s="104"/>
      <c r="I24" s="106"/>
      <c r="J24" s="107"/>
      <c r="K24" s="105"/>
      <c r="L24" s="104"/>
      <c r="M24" s="37">
        <f t="shared" si="2"/>
      </c>
      <c r="N24" s="38">
        <f t="shared" si="3"/>
      </c>
      <c r="O24" s="33">
        <f t="shared" si="4"/>
      </c>
      <c r="P24" s="34">
        <f t="shared" si="5"/>
      </c>
    </row>
    <row r="25" spans="1:16" ht="15">
      <c r="A25" s="81">
        <v>11</v>
      </c>
      <c r="B25" s="82"/>
      <c r="C25" s="83"/>
      <c r="D25" s="84"/>
      <c r="E25" s="85"/>
      <c r="F25" s="86"/>
      <c r="G25" s="87"/>
      <c r="H25" s="86"/>
      <c r="I25" s="88"/>
      <c r="J25" s="89"/>
      <c r="K25" s="87"/>
      <c r="L25" s="86"/>
      <c r="M25" s="23">
        <f t="shared" si="2"/>
      </c>
      <c r="N25" s="24">
        <f t="shared" si="3"/>
      </c>
      <c r="O25" s="25">
        <f t="shared" si="4"/>
      </c>
      <c r="P25" s="26">
        <f t="shared" si="5"/>
      </c>
    </row>
    <row r="26" spans="1:16" ht="15">
      <c r="A26" s="90">
        <v>12</v>
      </c>
      <c r="B26" s="91"/>
      <c r="C26" s="92"/>
      <c r="D26" s="93"/>
      <c r="E26" s="94"/>
      <c r="F26" s="95"/>
      <c r="G26" s="96"/>
      <c r="H26" s="95"/>
      <c r="I26" s="97"/>
      <c r="J26" s="98"/>
      <c r="K26" s="96"/>
      <c r="L26" s="95"/>
      <c r="M26" s="27">
        <f t="shared" si="2"/>
      </c>
      <c r="N26" s="28">
        <f t="shared" si="3"/>
      </c>
      <c r="O26" s="29">
        <f t="shared" si="4"/>
      </c>
      <c r="P26" s="30">
        <f t="shared" si="5"/>
      </c>
    </row>
    <row r="27" spans="1:16" ht="15">
      <c r="A27" s="90">
        <v>13</v>
      </c>
      <c r="B27" s="91"/>
      <c r="C27" s="92"/>
      <c r="D27" s="93"/>
      <c r="E27" s="94"/>
      <c r="F27" s="95"/>
      <c r="G27" s="96"/>
      <c r="H27" s="95"/>
      <c r="I27" s="97"/>
      <c r="J27" s="98"/>
      <c r="K27" s="96"/>
      <c r="L27" s="95"/>
      <c r="M27" s="27">
        <f t="shared" si="2"/>
      </c>
      <c r="N27" s="28">
        <f t="shared" si="3"/>
      </c>
      <c r="O27" s="29">
        <f t="shared" si="4"/>
      </c>
      <c r="P27" s="30">
        <f t="shared" si="5"/>
      </c>
    </row>
    <row r="28" spans="1:16" ht="15">
      <c r="A28" s="90">
        <v>14</v>
      </c>
      <c r="B28" s="91"/>
      <c r="C28" s="92"/>
      <c r="D28" s="93"/>
      <c r="E28" s="94"/>
      <c r="F28" s="95"/>
      <c r="G28" s="96"/>
      <c r="H28" s="95"/>
      <c r="I28" s="97"/>
      <c r="J28" s="98"/>
      <c r="K28" s="96"/>
      <c r="L28" s="95"/>
      <c r="M28" s="27">
        <f t="shared" si="2"/>
      </c>
      <c r="N28" s="28">
        <f t="shared" si="3"/>
      </c>
      <c r="O28" s="29">
        <f t="shared" si="4"/>
      </c>
      <c r="P28" s="30">
        <f t="shared" si="5"/>
      </c>
    </row>
    <row r="29" spans="1:16" ht="15.75" thickBot="1">
      <c r="A29" s="99">
        <v>15</v>
      </c>
      <c r="B29" s="100"/>
      <c r="C29" s="101"/>
      <c r="D29" s="102"/>
      <c r="E29" s="103"/>
      <c r="F29" s="104"/>
      <c r="G29" s="105"/>
      <c r="H29" s="104"/>
      <c r="I29" s="106"/>
      <c r="J29" s="107"/>
      <c r="K29" s="105"/>
      <c r="L29" s="104"/>
      <c r="M29" s="31">
        <f t="shared" si="2"/>
      </c>
      <c r="N29" s="32">
        <f t="shared" si="3"/>
      </c>
      <c r="O29" s="33">
        <f t="shared" si="4"/>
      </c>
      <c r="P29" s="34">
        <f t="shared" si="5"/>
      </c>
    </row>
    <row r="30" spans="1:16" ht="15">
      <c r="A30" s="108">
        <v>16</v>
      </c>
      <c r="B30" s="82"/>
      <c r="C30" s="83"/>
      <c r="D30" s="84"/>
      <c r="E30" s="85"/>
      <c r="F30" s="86"/>
      <c r="G30" s="87"/>
      <c r="H30" s="86"/>
      <c r="I30" s="88"/>
      <c r="J30" s="89"/>
      <c r="K30" s="87"/>
      <c r="L30" s="86"/>
      <c r="M30" s="35">
        <f t="shared" si="2"/>
      </c>
      <c r="N30" s="36">
        <f t="shared" si="3"/>
      </c>
      <c r="O30" s="25">
        <f t="shared" si="4"/>
      </c>
      <c r="P30" s="26">
        <f t="shared" si="5"/>
      </c>
    </row>
    <row r="31" spans="1:16" ht="15">
      <c r="A31" s="90">
        <v>17</v>
      </c>
      <c r="B31" s="91"/>
      <c r="C31" s="92"/>
      <c r="D31" s="93"/>
      <c r="E31" s="94"/>
      <c r="F31" s="95"/>
      <c r="G31" s="96"/>
      <c r="H31" s="95"/>
      <c r="I31" s="97"/>
      <c r="J31" s="98"/>
      <c r="K31" s="96"/>
      <c r="L31" s="95"/>
      <c r="M31" s="27">
        <f t="shared" si="2"/>
      </c>
      <c r="N31" s="28">
        <f t="shared" si="3"/>
      </c>
      <c r="O31" s="29">
        <f t="shared" si="4"/>
      </c>
      <c r="P31" s="30">
        <f t="shared" si="5"/>
      </c>
    </row>
    <row r="32" spans="1:16" ht="15">
      <c r="A32" s="90">
        <v>18</v>
      </c>
      <c r="B32" s="91"/>
      <c r="C32" s="92"/>
      <c r="D32" s="93"/>
      <c r="E32" s="94"/>
      <c r="F32" s="95"/>
      <c r="G32" s="96"/>
      <c r="H32" s="95"/>
      <c r="I32" s="97"/>
      <c r="J32" s="98"/>
      <c r="K32" s="96"/>
      <c r="L32" s="95"/>
      <c r="M32" s="27">
        <f t="shared" si="2"/>
      </c>
      <c r="N32" s="28">
        <f t="shared" si="3"/>
      </c>
      <c r="O32" s="29">
        <f t="shared" si="4"/>
      </c>
      <c r="P32" s="30">
        <f t="shared" si="5"/>
      </c>
    </row>
    <row r="33" spans="1:16" ht="15">
      <c r="A33" s="90">
        <v>19</v>
      </c>
      <c r="B33" s="91"/>
      <c r="C33" s="92"/>
      <c r="D33" s="93"/>
      <c r="E33" s="94"/>
      <c r="F33" s="95"/>
      <c r="G33" s="96"/>
      <c r="H33" s="95"/>
      <c r="I33" s="97"/>
      <c r="J33" s="98"/>
      <c r="K33" s="96"/>
      <c r="L33" s="95"/>
      <c r="M33" s="27">
        <f t="shared" si="2"/>
      </c>
      <c r="N33" s="28">
        <f t="shared" si="3"/>
      </c>
      <c r="O33" s="29">
        <f t="shared" si="4"/>
      </c>
      <c r="P33" s="30">
        <f t="shared" si="5"/>
      </c>
    </row>
    <row r="34" spans="1:16" ht="15.75" thickBot="1">
      <c r="A34" s="109">
        <v>20</v>
      </c>
      <c r="B34" s="100"/>
      <c r="C34" s="101"/>
      <c r="D34" s="102"/>
      <c r="E34" s="103"/>
      <c r="F34" s="104"/>
      <c r="G34" s="105"/>
      <c r="H34" s="104"/>
      <c r="I34" s="106"/>
      <c r="J34" s="107"/>
      <c r="K34" s="105"/>
      <c r="L34" s="104"/>
      <c r="M34" s="37">
        <f t="shared" si="2"/>
      </c>
      <c r="N34" s="38">
        <f t="shared" si="3"/>
      </c>
      <c r="O34" s="33">
        <f t="shared" si="4"/>
      </c>
      <c r="P34" s="34">
        <f t="shared" si="5"/>
      </c>
    </row>
    <row r="35" spans="1:16" ht="15">
      <c r="A35" s="81">
        <v>21</v>
      </c>
      <c r="B35" s="82"/>
      <c r="C35" s="83"/>
      <c r="D35" s="84"/>
      <c r="E35" s="85"/>
      <c r="F35" s="86"/>
      <c r="G35" s="87"/>
      <c r="H35" s="86"/>
      <c r="I35" s="88"/>
      <c r="J35" s="89"/>
      <c r="K35" s="87"/>
      <c r="L35" s="86"/>
      <c r="M35" s="23">
        <f t="shared" si="2"/>
      </c>
      <c r="N35" s="24">
        <f t="shared" si="3"/>
      </c>
      <c r="O35" s="25">
        <f t="shared" si="4"/>
      </c>
      <c r="P35" s="26">
        <f t="shared" si="5"/>
      </c>
    </row>
    <row r="36" spans="1:16" ht="15">
      <c r="A36" s="90">
        <v>22</v>
      </c>
      <c r="B36" s="91"/>
      <c r="C36" s="92"/>
      <c r="D36" s="93"/>
      <c r="E36" s="94"/>
      <c r="F36" s="95"/>
      <c r="G36" s="96"/>
      <c r="H36" s="95"/>
      <c r="I36" s="97"/>
      <c r="J36" s="98"/>
      <c r="K36" s="96"/>
      <c r="L36" s="95"/>
      <c r="M36" s="27">
        <f t="shared" si="2"/>
      </c>
      <c r="N36" s="28">
        <f t="shared" si="3"/>
      </c>
      <c r="O36" s="29">
        <f t="shared" si="4"/>
      </c>
      <c r="P36" s="30">
        <f t="shared" si="5"/>
      </c>
    </row>
    <row r="37" spans="1:16" ht="15">
      <c r="A37" s="90">
        <v>23</v>
      </c>
      <c r="B37" s="91"/>
      <c r="C37" s="92"/>
      <c r="D37" s="93"/>
      <c r="E37" s="94"/>
      <c r="F37" s="95"/>
      <c r="G37" s="96"/>
      <c r="H37" s="95"/>
      <c r="I37" s="97"/>
      <c r="J37" s="98"/>
      <c r="K37" s="96"/>
      <c r="L37" s="95"/>
      <c r="M37" s="27">
        <f t="shared" si="2"/>
      </c>
      <c r="N37" s="28">
        <f t="shared" si="3"/>
      </c>
      <c r="O37" s="29">
        <f t="shared" si="4"/>
      </c>
      <c r="P37" s="30">
        <f t="shared" si="5"/>
      </c>
    </row>
    <row r="38" spans="1:16" ht="15">
      <c r="A38" s="90">
        <v>24</v>
      </c>
      <c r="B38" s="91"/>
      <c r="C38" s="92"/>
      <c r="D38" s="93"/>
      <c r="E38" s="94"/>
      <c r="F38" s="95"/>
      <c r="G38" s="96"/>
      <c r="H38" s="95"/>
      <c r="I38" s="97"/>
      <c r="J38" s="98"/>
      <c r="K38" s="96"/>
      <c r="L38" s="95"/>
      <c r="M38" s="27">
        <f t="shared" si="2"/>
      </c>
      <c r="N38" s="28">
        <f t="shared" si="3"/>
      </c>
      <c r="O38" s="29">
        <f t="shared" si="4"/>
      </c>
      <c r="P38" s="30">
        <f t="shared" si="5"/>
      </c>
    </row>
    <row r="39" spans="1:16" ht="15.75" thickBot="1">
      <c r="A39" s="99">
        <v>25</v>
      </c>
      <c r="B39" s="100"/>
      <c r="C39" s="101"/>
      <c r="D39" s="102"/>
      <c r="E39" s="103"/>
      <c r="F39" s="104"/>
      <c r="G39" s="105"/>
      <c r="H39" s="104"/>
      <c r="I39" s="106"/>
      <c r="J39" s="107"/>
      <c r="K39" s="105"/>
      <c r="L39" s="104"/>
      <c r="M39" s="31">
        <f t="shared" si="2"/>
      </c>
      <c r="N39" s="32">
        <f t="shared" si="3"/>
      </c>
      <c r="O39" s="33">
        <f t="shared" si="4"/>
      </c>
      <c r="P39" s="34">
        <f t="shared" si="5"/>
      </c>
    </row>
    <row r="40" spans="1:16" ht="15">
      <c r="A40" s="81">
        <v>26</v>
      </c>
      <c r="B40" s="82"/>
      <c r="C40" s="83"/>
      <c r="D40" s="84"/>
      <c r="E40" s="85"/>
      <c r="F40" s="86"/>
      <c r="G40" s="87"/>
      <c r="H40" s="86"/>
      <c r="I40" s="88"/>
      <c r="J40" s="89"/>
      <c r="K40" s="87"/>
      <c r="L40" s="86"/>
      <c r="M40" s="23">
        <f t="shared" si="2"/>
      </c>
      <c r="N40" s="24">
        <f t="shared" si="3"/>
      </c>
      <c r="O40" s="25">
        <f t="shared" si="4"/>
      </c>
      <c r="P40" s="26">
        <f t="shared" si="5"/>
      </c>
    </row>
    <row r="41" spans="1:16" ht="15">
      <c r="A41" s="90">
        <v>27</v>
      </c>
      <c r="B41" s="91"/>
      <c r="C41" s="92"/>
      <c r="D41" s="93"/>
      <c r="E41" s="94"/>
      <c r="F41" s="95"/>
      <c r="G41" s="96"/>
      <c r="H41" s="95"/>
      <c r="I41" s="97"/>
      <c r="J41" s="98"/>
      <c r="K41" s="96"/>
      <c r="L41" s="95"/>
      <c r="M41" s="27">
        <f t="shared" si="2"/>
      </c>
      <c r="N41" s="28">
        <f t="shared" si="3"/>
      </c>
      <c r="O41" s="29">
        <f t="shared" si="4"/>
      </c>
      <c r="P41" s="30">
        <f t="shared" si="5"/>
      </c>
    </row>
    <row r="42" spans="1:16" ht="15">
      <c r="A42" s="90">
        <v>28</v>
      </c>
      <c r="B42" s="91"/>
      <c r="C42" s="92"/>
      <c r="D42" s="93"/>
      <c r="E42" s="94"/>
      <c r="F42" s="95"/>
      <c r="G42" s="96"/>
      <c r="H42" s="95"/>
      <c r="I42" s="97"/>
      <c r="J42" s="98"/>
      <c r="K42" s="96"/>
      <c r="L42" s="95"/>
      <c r="M42" s="27">
        <f t="shared" si="2"/>
      </c>
      <c r="N42" s="28">
        <f t="shared" si="3"/>
      </c>
      <c r="O42" s="29">
        <f t="shared" si="4"/>
      </c>
      <c r="P42" s="30">
        <f t="shared" si="5"/>
      </c>
    </row>
    <row r="43" spans="1:16" ht="15">
      <c r="A43" s="90">
        <v>29</v>
      </c>
      <c r="B43" s="91"/>
      <c r="C43" s="92"/>
      <c r="D43" s="93"/>
      <c r="E43" s="94"/>
      <c r="F43" s="95"/>
      <c r="G43" s="96"/>
      <c r="H43" s="95"/>
      <c r="I43" s="97"/>
      <c r="J43" s="98"/>
      <c r="K43" s="96"/>
      <c r="L43" s="95"/>
      <c r="M43" s="27">
        <f t="shared" si="2"/>
      </c>
      <c r="N43" s="28">
        <f t="shared" si="3"/>
      </c>
      <c r="O43" s="29">
        <f t="shared" si="4"/>
      </c>
      <c r="P43" s="30">
        <f t="shared" si="5"/>
      </c>
    </row>
    <row r="44" spans="1:16" ht="15.75" thickBot="1">
      <c r="A44" s="99">
        <v>30</v>
      </c>
      <c r="B44" s="100"/>
      <c r="C44" s="101"/>
      <c r="D44" s="102"/>
      <c r="E44" s="103"/>
      <c r="F44" s="104"/>
      <c r="G44" s="105"/>
      <c r="H44" s="104"/>
      <c r="I44" s="106"/>
      <c r="J44" s="107"/>
      <c r="K44" s="105"/>
      <c r="L44" s="104"/>
      <c r="M44" s="31">
        <f t="shared" si="2"/>
      </c>
      <c r="N44" s="32">
        <f t="shared" si="3"/>
      </c>
      <c r="O44" s="33">
        <f t="shared" si="4"/>
      </c>
      <c r="P44" s="34">
        <f t="shared" si="5"/>
      </c>
    </row>
    <row r="45" spans="1:16" ht="15">
      <c r="A45" s="81">
        <v>31</v>
      </c>
      <c r="B45" s="82"/>
      <c r="C45" s="83"/>
      <c r="D45" s="84"/>
      <c r="E45" s="85"/>
      <c r="F45" s="86"/>
      <c r="G45" s="87"/>
      <c r="H45" s="86"/>
      <c r="I45" s="88"/>
      <c r="J45" s="89"/>
      <c r="K45" s="87"/>
      <c r="L45" s="86"/>
      <c r="M45" s="23">
        <f t="shared" si="2"/>
      </c>
      <c r="N45" s="24">
        <f t="shared" si="3"/>
      </c>
      <c r="O45" s="25">
        <f t="shared" si="4"/>
      </c>
      <c r="P45" s="26">
        <f t="shared" si="5"/>
      </c>
    </row>
    <row r="46" spans="1:16" ht="15">
      <c r="A46" s="90">
        <v>32</v>
      </c>
      <c r="B46" s="91"/>
      <c r="C46" s="92"/>
      <c r="D46" s="93"/>
      <c r="E46" s="94"/>
      <c r="F46" s="95"/>
      <c r="G46" s="96"/>
      <c r="H46" s="95"/>
      <c r="I46" s="97"/>
      <c r="J46" s="98"/>
      <c r="K46" s="96"/>
      <c r="L46" s="95"/>
      <c r="M46" s="27">
        <f t="shared" si="2"/>
      </c>
      <c r="N46" s="28">
        <f t="shared" si="3"/>
      </c>
      <c r="O46" s="29">
        <f t="shared" si="4"/>
      </c>
      <c r="P46" s="30">
        <f t="shared" si="5"/>
      </c>
    </row>
    <row r="47" spans="1:16" ht="15">
      <c r="A47" s="90">
        <v>33</v>
      </c>
      <c r="B47" s="91"/>
      <c r="C47" s="92"/>
      <c r="D47" s="93"/>
      <c r="E47" s="94"/>
      <c r="F47" s="95"/>
      <c r="G47" s="96"/>
      <c r="H47" s="95"/>
      <c r="I47" s="97"/>
      <c r="J47" s="98"/>
      <c r="K47" s="96"/>
      <c r="L47" s="95"/>
      <c r="M47" s="27">
        <f t="shared" si="2"/>
      </c>
      <c r="N47" s="28">
        <f t="shared" si="3"/>
      </c>
      <c r="O47" s="29">
        <f t="shared" si="4"/>
      </c>
      <c r="P47" s="30">
        <f t="shared" si="5"/>
      </c>
    </row>
    <row r="48" spans="1:16" ht="15">
      <c r="A48" s="90">
        <v>34</v>
      </c>
      <c r="B48" s="91"/>
      <c r="C48" s="92"/>
      <c r="D48" s="93"/>
      <c r="E48" s="94"/>
      <c r="F48" s="95"/>
      <c r="G48" s="96"/>
      <c r="H48" s="95"/>
      <c r="I48" s="97"/>
      <c r="J48" s="98"/>
      <c r="K48" s="96"/>
      <c r="L48" s="95"/>
      <c r="M48" s="27">
        <f t="shared" si="2"/>
      </c>
      <c r="N48" s="28">
        <f t="shared" si="3"/>
      </c>
      <c r="O48" s="29">
        <f t="shared" si="4"/>
      </c>
      <c r="P48" s="30">
        <f t="shared" si="5"/>
      </c>
    </row>
    <row r="49" spans="1:16" ht="15.75" thickBot="1">
      <c r="A49" s="99">
        <v>35</v>
      </c>
      <c r="B49" s="100"/>
      <c r="C49" s="101"/>
      <c r="D49" s="102"/>
      <c r="E49" s="103"/>
      <c r="F49" s="104"/>
      <c r="G49" s="105"/>
      <c r="H49" s="104"/>
      <c r="I49" s="106"/>
      <c r="J49" s="107"/>
      <c r="K49" s="105"/>
      <c r="L49" s="104"/>
      <c r="M49" s="31">
        <f t="shared" si="2"/>
      </c>
      <c r="N49" s="32">
        <f t="shared" si="3"/>
      </c>
      <c r="O49" s="33">
        <f t="shared" si="4"/>
      </c>
      <c r="P49" s="34">
        <f t="shared" si="5"/>
      </c>
    </row>
    <row r="50" spans="1:16" ht="15">
      <c r="A50" s="81">
        <v>36</v>
      </c>
      <c r="B50" s="82"/>
      <c r="C50" s="83"/>
      <c r="D50" s="84"/>
      <c r="E50" s="85"/>
      <c r="F50" s="86"/>
      <c r="G50" s="87"/>
      <c r="H50" s="86"/>
      <c r="I50" s="88"/>
      <c r="J50" s="89"/>
      <c r="K50" s="87"/>
      <c r="L50" s="86"/>
      <c r="M50" s="23">
        <f t="shared" si="2"/>
      </c>
      <c r="N50" s="24">
        <f t="shared" si="3"/>
      </c>
      <c r="O50" s="25">
        <f t="shared" si="4"/>
      </c>
      <c r="P50" s="26">
        <f t="shared" si="5"/>
      </c>
    </row>
    <row r="51" spans="1:16" ht="15">
      <c r="A51" s="90">
        <v>37</v>
      </c>
      <c r="B51" s="91"/>
      <c r="C51" s="92"/>
      <c r="D51" s="93"/>
      <c r="E51" s="94"/>
      <c r="F51" s="95"/>
      <c r="G51" s="96"/>
      <c r="H51" s="95"/>
      <c r="I51" s="97"/>
      <c r="J51" s="98"/>
      <c r="K51" s="96"/>
      <c r="L51" s="95"/>
      <c r="M51" s="27">
        <f t="shared" si="2"/>
      </c>
      <c r="N51" s="28">
        <f t="shared" si="3"/>
      </c>
      <c r="O51" s="29">
        <f t="shared" si="4"/>
      </c>
      <c r="P51" s="30">
        <f t="shared" si="5"/>
      </c>
    </row>
    <row r="52" spans="1:16" ht="15">
      <c r="A52" s="90">
        <v>38</v>
      </c>
      <c r="B52" s="91"/>
      <c r="C52" s="92"/>
      <c r="D52" s="93"/>
      <c r="E52" s="94"/>
      <c r="F52" s="95"/>
      <c r="G52" s="96"/>
      <c r="H52" s="95"/>
      <c r="I52" s="97"/>
      <c r="J52" s="98"/>
      <c r="K52" s="96"/>
      <c r="L52" s="95"/>
      <c r="M52" s="27">
        <f t="shared" si="2"/>
      </c>
      <c r="N52" s="28">
        <f t="shared" si="3"/>
      </c>
      <c r="O52" s="29">
        <f t="shared" si="4"/>
      </c>
      <c r="P52" s="30">
        <f t="shared" si="5"/>
      </c>
    </row>
    <row r="53" spans="1:16" ht="15">
      <c r="A53" s="90">
        <v>39</v>
      </c>
      <c r="B53" s="91"/>
      <c r="C53" s="92"/>
      <c r="D53" s="93"/>
      <c r="E53" s="94"/>
      <c r="F53" s="95"/>
      <c r="G53" s="96"/>
      <c r="H53" s="95"/>
      <c r="I53" s="97"/>
      <c r="J53" s="98"/>
      <c r="K53" s="96"/>
      <c r="L53" s="95"/>
      <c r="M53" s="27">
        <f t="shared" si="2"/>
      </c>
      <c r="N53" s="28">
        <f t="shared" si="3"/>
      </c>
      <c r="O53" s="29">
        <f t="shared" si="4"/>
      </c>
      <c r="P53" s="30">
        <f t="shared" si="5"/>
      </c>
    </row>
    <row r="54" spans="1:16" ht="15.75" thickBot="1">
      <c r="A54" s="99">
        <v>40</v>
      </c>
      <c r="B54" s="100"/>
      <c r="C54" s="101"/>
      <c r="D54" s="102"/>
      <c r="E54" s="103"/>
      <c r="F54" s="104"/>
      <c r="G54" s="105"/>
      <c r="H54" s="104"/>
      <c r="I54" s="106"/>
      <c r="J54" s="107"/>
      <c r="K54" s="105"/>
      <c r="L54" s="104"/>
      <c r="M54" s="31">
        <f t="shared" si="2"/>
      </c>
      <c r="N54" s="32">
        <f t="shared" si="3"/>
      </c>
      <c r="O54" s="33">
        <f t="shared" si="4"/>
      </c>
      <c r="P54" s="34">
        <f t="shared" si="5"/>
      </c>
    </row>
    <row r="56" spans="2:4" ht="15">
      <c r="B56" s="9" t="s">
        <v>94</v>
      </c>
      <c r="D56" s="9" t="s">
        <v>90</v>
      </c>
    </row>
    <row r="57" spans="2:4" ht="15">
      <c r="B57" s="9">
        <v>1</v>
      </c>
      <c r="D57" s="9" t="s">
        <v>89</v>
      </c>
    </row>
    <row r="58" spans="2:4" ht="15">
      <c r="B58" s="9">
        <v>2</v>
      </c>
      <c r="D58" s="9" t="s">
        <v>91</v>
      </c>
    </row>
    <row r="59" spans="1:4" ht="15">
      <c r="A59" s="39"/>
      <c r="B59" s="9">
        <v>3</v>
      </c>
      <c r="D59" s="9" t="s">
        <v>115</v>
      </c>
    </row>
  </sheetData>
  <sheetProtection password="EE1B" sheet="1" formatRows="0"/>
  <conditionalFormatting sqref="E15:L54">
    <cfRule type="expression" priority="2" dxfId="1" stopIfTrue="1">
      <formula>E15&gt;E$11</formula>
    </cfRule>
  </conditionalFormatting>
  <conditionalFormatting sqref="D6 E5 K1 M1">
    <cfRule type="containsBlanks" priority="1" dxfId="1" stopIfTrue="1">
      <formula>LEN(TRIM(D1))=0</formula>
    </cfRule>
  </conditionalFormatting>
  <conditionalFormatting sqref="C15:C54">
    <cfRule type="expression" priority="3" dxfId="1">
      <formula>AND(SUM($D15:$L15)&lt;&gt;0,$C15="")</formula>
    </cfRule>
  </conditionalFormatting>
  <conditionalFormatting sqref="D15:L54">
    <cfRule type="expression" priority="4" dxfId="1" stopIfTrue="1">
      <formula>AND($B15&lt;&gt;"",$C15="да",$D15="")</formula>
    </cfRule>
    <cfRule type="expression" priority="5" dxfId="0" stopIfTrue="1">
      <formula>AND(SUM($D15)=0,COUNTA($E15:$L15)&gt;0)</formula>
    </cfRule>
  </conditionalFormatting>
  <dataValidations count="5">
    <dataValidation type="whole" allowBlank="1" showInputMessage="1" showErrorMessage="1" sqref="E15:L54">
      <formula1>0</formula1>
      <formula2>E$11</formula2>
    </dataValidation>
    <dataValidation allowBlank="1" prompt="Укажите класс с литерой (если есть)" sqref="K1"/>
    <dataValidation allowBlank="1" showInputMessage="1" showErrorMessage="1" prompt="Укажите наименование образовательной организации, например, СОШ №3" sqref="M1"/>
    <dataValidation type="list" allowBlank="1" showInputMessage="1" showErrorMessage="1" promptTitle="Введите тип класса" prompt="общ - общеобразовательный класс;&#10;про - профильный по предмету данной КДР;&#10;лиц - лицейский класс;&#10;лицпро - лицейский класс с профилем по предмету КДР;&#10;гим - гимназический класс;&#10;гимпро - гимназический класс с профилем по предмету КДР" sqref="D6">
      <formula1>$P$3:$P$9</formula1>
    </dataValidation>
    <dataValidation errorStyle="warning" type="list" allowBlank="1" showInputMessage="1" showErrorMessage="1" sqref="C15:C54">
      <formula1>"да,нет"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0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"/>
  <sheetViews>
    <sheetView view="pageBreakPreview" zoomScale="90" zoomScaleSheetLayoutView="90" zoomScalePageLayoutView="0" workbookViewId="0" topLeftCell="A1">
      <selection activeCell="K16" sqref="K16"/>
    </sheetView>
  </sheetViews>
  <sheetFormatPr defaultColWidth="9.140625" defaultRowHeight="15"/>
  <cols>
    <col min="1" max="1" width="9.140625" style="9" customWidth="1"/>
    <col min="2" max="2" width="19.140625" style="9" customWidth="1"/>
    <col min="3" max="3" width="8.28125" style="9" hidden="1" customWidth="1"/>
    <col min="4" max="4" width="7.57421875" style="9" customWidth="1"/>
    <col min="5" max="11" width="6.140625" style="9" customWidth="1"/>
    <col min="12" max="12" width="8.57421875" style="9" bestFit="1" customWidth="1"/>
    <col min="13" max="13" width="6.57421875" style="9" customWidth="1"/>
    <col min="14" max="14" width="12.57421875" style="9" customWidth="1"/>
    <col min="15" max="15" width="17.7109375" style="9" customWidth="1"/>
    <col min="16" max="16" width="12.7109375" style="9" hidden="1" customWidth="1"/>
    <col min="17" max="16384" width="9.140625" style="9" customWidth="1"/>
  </cols>
  <sheetData>
    <row r="1" spans="1:15" ht="15">
      <c r="A1" s="40"/>
      <c r="B1" s="40"/>
      <c r="C1" s="40"/>
      <c r="D1" s="40"/>
      <c r="E1" s="40"/>
      <c r="F1" s="40"/>
      <c r="G1" s="40"/>
      <c r="H1" s="40"/>
      <c r="I1" s="40"/>
      <c r="J1" s="79" t="s">
        <v>127</v>
      </c>
      <c r="K1" s="111"/>
      <c r="L1" s="40" t="s">
        <v>16</v>
      </c>
      <c r="M1" s="112"/>
      <c r="O1" s="44" t="s">
        <v>0</v>
      </c>
    </row>
    <row r="2" spans="1:16" ht="15">
      <c r="A2" s="41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P2" s="9" t="s">
        <v>8</v>
      </c>
    </row>
    <row r="3" spans="1:16" ht="15">
      <c r="A3" s="40"/>
      <c r="B3" s="40"/>
      <c r="C3" s="42"/>
      <c r="D3" s="42" t="s">
        <v>5</v>
      </c>
      <c r="E3" s="43" t="s">
        <v>138</v>
      </c>
      <c r="F3" s="43"/>
      <c r="G3" s="43"/>
      <c r="H3" s="43"/>
      <c r="I3" s="40"/>
      <c r="J3" s="40"/>
      <c r="K3" s="40"/>
      <c r="L3" s="40"/>
      <c r="M3" s="40"/>
      <c r="N3" s="40"/>
      <c r="O3" s="40"/>
      <c r="P3" s="9" t="s">
        <v>24</v>
      </c>
    </row>
    <row r="4" spans="1:16" ht="15">
      <c r="A4" s="41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9" t="s">
        <v>109</v>
      </c>
    </row>
    <row r="5" spans="1:16" ht="15">
      <c r="A5" s="56"/>
      <c r="B5" s="56"/>
      <c r="C5" s="56"/>
      <c r="D5" s="42" t="s">
        <v>108</v>
      </c>
      <c r="E5" s="110"/>
      <c r="F5" s="43"/>
      <c r="G5" s="43"/>
      <c r="H5" s="43"/>
      <c r="I5" s="40"/>
      <c r="J5" s="40"/>
      <c r="K5" s="40"/>
      <c r="L5" s="40"/>
      <c r="M5" s="11" t="s">
        <v>14</v>
      </c>
      <c r="N5" s="11" t="s">
        <v>99</v>
      </c>
      <c r="P5" s="9" t="s">
        <v>110</v>
      </c>
    </row>
    <row r="6" spans="1:16" ht="15">
      <c r="A6" s="12"/>
      <c r="B6" s="71" t="s">
        <v>8</v>
      </c>
      <c r="D6" s="110"/>
      <c r="E6" s="10"/>
      <c r="F6" s="10"/>
      <c r="M6" s="13"/>
      <c r="N6" s="13"/>
      <c r="P6" s="9" t="s">
        <v>111</v>
      </c>
    </row>
    <row r="7" spans="1:16" ht="15">
      <c r="A7" s="14"/>
      <c r="B7" s="9" t="s">
        <v>11</v>
      </c>
      <c r="M7" s="133">
        <v>8</v>
      </c>
      <c r="N7" s="13" t="s">
        <v>100</v>
      </c>
      <c r="P7" s="9" t="s">
        <v>112</v>
      </c>
    </row>
    <row r="8" spans="1:16" ht="15">
      <c r="A8" s="14"/>
      <c r="B8" s="9" t="s">
        <v>15</v>
      </c>
      <c r="M8" s="133">
        <v>7</v>
      </c>
      <c r="N8" s="13" t="s">
        <v>101</v>
      </c>
      <c r="P8" s="9" t="s">
        <v>113</v>
      </c>
    </row>
    <row r="9" spans="1:16" ht="15">
      <c r="A9" s="14"/>
      <c r="B9" s="16" t="s">
        <v>12</v>
      </c>
      <c r="M9" s="133">
        <v>5</v>
      </c>
      <c r="N9" s="13" t="s">
        <v>102</v>
      </c>
      <c r="P9" s="9" t="s">
        <v>114</v>
      </c>
    </row>
    <row r="10" spans="1:16" ht="15">
      <c r="A10" s="14"/>
      <c r="B10" s="9" t="s">
        <v>83</v>
      </c>
      <c r="M10" s="15">
        <v>0</v>
      </c>
      <c r="N10" s="13" t="s">
        <v>103</v>
      </c>
      <c r="O10" s="17"/>
      <c r="P10" s="17"/>
    </row>
    <row r="11" spans="1:16" ht="15">
      <c r="A11" s="12"/>
      <c r="B11" s="13"/>
      <c r="C11" s="13"/>
      <c r="D11" s="11" t="s">
        <v>13</v>
      </c>
      <c r="E11" s="62">
        <v>1</v>
      </c>
      <c r="F11" s="62">
        <v>1</v>
      </c>
      <c r="G11" s="62">
        <v>1</v>
      </c>
      <c r="H11" s="62">
        <v>1</v>
      </c>
      <c r="I11" s="62">
        <v>1</v>
      </c>
      <c r="J11" s="62">
        <v>1</v>
      </c>
      <c r="K11" s="62">
        <v>1</v>
      </c>
      <c r="L11" s="62">
        <v>1</v>
      </c>
      <c r="O11" s="17"/>
      <c r="P11" s="18" t="s">
        <v>17</v>
      </c>
    </row>
    <row r="12" spans="1:16" ht="15">
      <c r="A12" s="12"/>
      <c r="B12" s="13"/>
      <c r="C12" s="13"/>
      <c r="D12" s="11" t="s">
        <v>116</v>
      </c>
      <c r="E12" s="63">
        <f aca="true" t="shared" si="0" ref="E12:L12">IF(COUNTIF($D$15:$D$54,"&gt;0")=0,"",_xlfn.SUMIFS(E$15:E$54,$D$15:$D$54,"&gt;0")/COUNTIF($D$15:$D$54,"&gt;0"))</f>
      </c>
      <c r="F12" s="63">
        <f t="shared" si="0"/>
      </c>
      <c r="G12" s="63">
        <f t="shared" si="0"/>
      </c>
      <c r="H12" s="63">
        <f t="shared" si="0"/>
      </c>
      <c r="I12" s="63">
        <f t="shared" si="0"/>
      </c>
      <c r="J12" s="63">
        <f t="shared" si="0"/>
      </c>
      <c r="K12" s="63">
        <f t="shared" si="0"/>
      </c>
      <c r="L12" s="63">
        <f t="shared" si="0"/>
      </c>
      <c r="O12" s="17"/>
      <c r="P12" s="18"/>
    </row>
    <row r="13" spans="1:16" ht="15.75" thickBot="1">
      <c r="A13" s="12"/>
      <c r="B13" s="65"/>
      <c r="C13" s="65"/>
      <c r="D13" s="66" t="s">
        <v>117</v>
      </c>
      <c r="E13" s="64">
        <f>IF(COUNTIF($D$15:$D$54,"&gt;0")=0,"",E12/E11)</f>
      </c>
      <c r="F13" s="64">
        <f aca="true" t="shared" si="1" ref="F13:K13">IF(COUNTIF($D$15:$D$54,"&gt;0")=0,"",F12/F11)</f>
      </c>
      <c r="G13" s="64">
        <f t="shared" si="1"/>
      </c>
      <c r="H13" s="64">
        <f t="shared" si="1"/>
      </c>
      <c r="I13" s="64">
        <f t="shared" si="1"/>
      </c>
      <c r="J13" s="64">
        <f t="shared" si="1"/>
      </c>
      <c r="K13" s="64">
        <f t="shared" si="1"/>
      </c>
      <c r="L13" s="64">
        <f>IF(COUNTIF($D$15:$D$54,"&gt;0")=0,"",L12/L11)</f>
      </c>
      <c r="O13" s="17"/>
      <c r="P13" s="18"/>
    </row>
    <row r="14" spans="1:16" ht="60.75" thickBot="1">
      <c r="A14" s="67" t="s">
        <v>1</v>
      </c>
      <c r="B14" s="68" t="s">
        <v>2</v>
      </c>
      <c r="C14" s="69" t="s">
        <v>10</v>
      </c>
      <c r="D14" s="70" t="s">
        <v>3</v>
      </c>
      <c r="E14" s="57" t="s">
        <v>132</v>
      </c>
      <c r="F14" s="58" t="s">
        <v>133</v>
      </c>
      <c r="G14" s="59">
        <v>2</v>
      </c>
      <c r="H14" s="58">
        <v>3</v>
      </c>
      <c r="I14" s="60">
        <v>4</v>
      </c>
      <c r="J14" s="61">
        <v>5</v>
      </c>
      <c r="K14" s="59">
        <v>6</v>
      </c>
      <c r="L14" s="58">
        <v>7</v>
      </c>
      <c r="M14" s="19" t="s">
        <v>4</v>
      </c>
      <c r="N14" s="20" t="str">
        <f>N5</f>
        <v>Оценка</v>
      </c>
      <c r="O14" s="21" t="s">
        <v>93</v>
      </c>
      <c r="P14" s="22" t="s">
        <v>92</v>
      </c>
    </row>
    <row r="15" spans="1:16" ht="15">
      <c r="A15" s="81">
        <v>1</v>
      </c>
      <c r="B15" s="82"/>
      <c r="C15" s="83"/>
      <c r="D15" s="84"/>
      <c r="E15" s="85"/>
      <c r="F15" s="86"/>
      <c r="G15" s="87"/>
      <c r="H15" s="86"/>
      <c r="I15" s="88"/>
      <c r="J15" s="89"/>
      <c r="K15" s="87"/>
      <c r="L15" s="86"/>
      <c r="M15" s="23">
        <f aca="true" t="shared" si="2" ref="M15:M54">IF(SUM(D15)&gt;0,SUM(E15:L15),"")</f>
      </c>
      <c r="N15" s="24">
        <f aca="true" t="shared" si="3" ref="N15:N54">IF(SUM(D15)&gt;0,IF(M15&gt;=$M$7,$N$7,IF(M15&gt;=$M$8,$N$8,IF(M15&gt;=$M$9,$N$9,$N$10))),"")</f>
      </c>
      <c r="O15" s="25">
        <f>IF(B15="","",IF(AND(SUM($D15)=0,COUNTA($E15:$L15)&gt;0),$D$57,IF(OR(E15&gt;E$11,F15&gt;F$11,G15&gt;G$11,H15&gt;H$11,I15&gt;I$11,J15&gt;J$11,K15&gt;K$11,L15&gt;L$11),$D$58,IF(AND($D15="",$C15="да"),$D$59,"нет"))))</f>
      </c>
      <c r="P15" s="26">
        <f>IF(O15="","",IF(O15="нет",0,1))</f>
      </c>
    </row>
    <row r="16" spans="1:16" ht="15">
      <c r="A16" s="90">
        <v>2</v>
      </c>
      <c r="B16" s="91"/>
      <c r="C16" s="92"/>
      <c r="D16" s="93"/>
      <c r="E16" s="94"/>
      <c r="F16" s="95"/>
      <c r="G16" s="96"/>
      <c r="H16" s="95"/>
      <c r="I16" s="97"/>
      <c r="J16" s="98"/>
      <c r="K16" s="96"/>
      <c r="L16" s="95"/>
      <c r="M16" s="27">
        <f t="shared" si="2"/>
      </c>
      <c r="N16" s="28">
        <f t="shared" si="3"/>
      </c>
      <c r="O16" s="29">
        <f aca="true" t="shared" si="4" ref="O16:O54">IF(B16="","",IF(AND(SUM($D16)=0,COUNTA($E16:$L16)&gt;0),$D$57,IF(OR(E16&gt;E$11,F16&gt;F$11,G16&gt;G$11,H16&gt;H$11,I16&gt;I$11,J16&gt;J$11,K16&gt;K$11,L16&gt;L$11),$D$58,IF(AND($D16="",$C16="да"),$D$59,"нет"))))</f>
      </c>
      <c r="P16" s="30">
        <f aca="true" t="shared" si="5" ref="P16:P54">IF(O16="","",IF(O16="нет",0,1))</f>
      </c>
    </row>
    <row r="17" spans="1:16" ht="15">
      <c r="A17" s="90">
        <v>3</v>
      </c>
      <c r="B17" s="91"/>
      <c r="C17" s="92"/>
      <c r="D17" s="93"/>
      <c r="E17" s="94"/>
      <c r="F17" s="95"/>
      <c r="G17" s="96"/>
      <c r="H17" s="95"/>
      <c r="I17" s="97"/>
      <c r="J17" s="98"/>
      <c r="K17" s="96"/>
      <c r="L17" s="95"/>
      <c r="M17" s="27">
        <f t="shared" si="2"/>
      </c>
      <c r="N17" s="28">
        <f t="shared" si="3"/>
      </c>
      <c r="O17" s="29">
        <f t="shared" si="4"/>
      </c>
      <c r="P17" s="30">
        <f t="shared" si="5"/>
      </c>
    </row>
    <row r="18" spans="1:16" ht="15">
      <c r="A18" s="90">
        <v>4</v>
      </c>
      <c r="B18" s="91"/>
      <c r="C18" s="92"/>
      <c r="D18" s="93"/>
      <c r="E18" s="94"/>
      <c r="F18" s="95"/>
      <c r="G18" s="96"/>
      <c r="H18" s="95"/>
      <c r="I18" s="97"/>
      <c r="J18" s="98"/>
      <c r="K18" s="96"/>
      <c r="L18" s="95"/>
      <c r="M18" s="27">
        <f t="shared" si="2"/>
      </c>
      <c r="N18" s="28">
        <f t="shared" si="3"/>
      </c>
      <c r="O18" s="29">
        <f t="shared" si="4"/>
      </c>
      <c r="P18" s="30">
        <f t="shared" si="5"/>
      </c>
    </row>
    <row r="19" spans="1:16" ht="15.75" thickBot="1">
      <c r="A19" s="99">
        <v>5</v>
      </c>
      <c r="B19" s="100"/>
      <c r="C19" s="101"/>
      <c r="D19" s="102"/>
      <c r="E19" s="103"/>
      <c r="F19" s="104"/>
      <c r="G19" s="105"/>
      <c r="H19" s="104"/>
      <c r="I19" s="106"/>
      <c r="J19" s="107"/>
      <c r="K19" s="105"/>
      <c r="L19" s="104"/>
      <c r="M19" s="31">
        <f t="shared" si="2"/>
      </c>
      <c r="N19" s="32">
        <f t="shared" si="3"/>
      </c>
      <c r="O19" s="33">
        <f t="shared" si="4"/>
      </c>
      <c r="P19" s="34">
        <f t="shared" si="5"/>
      </c>
    </row>
    <row r="20" spans="1:16" ht="15">
      <c r="A20" s="108">
        <v>6</v>
      </c>
      <c r="B20" s="82"/>
      <c r="C20" s="83"/>
      <c r="D20" s="84"/>
      <c r="E20" s="85"/>
      <c r="F20" s="86"/>
      <c r="G20" s="87"/>
      <c r="H20" s="86"/>
      <c r="I20" s="88"/>
      <c r="J20" s="89"/>
      <c r="K20" s="87"/>
      <c r="L20" s="86"/>
      <c r="M20" s="35">
        <f t="shared" si="2"/>
      </c>
      <c r="N20" s="36">
        <f t="shared" si="3"/>
      </c>
      <c r="O20" s="25">
        <f t="shared" si="4"/>
      </c>
      <c r="P20" s="26">
        <f t="shared" si="5"/>
      </c>
    </row>
    <row r="21" spans="1:16" ht="15">
      <c r="A21" s="90">
        <v>7</v>
      </c>
      <c r="B21" s="91"/>
      <c r="C21" s="92"/>
      <c r="D21" s="93"/>
      <c r="E21" s="94"/>
      <c r="F21" s="95"/>
      <c r="G21" s="96"/>
      <c r="H21" s="95"/>
      <c r="I21" s="97"/>
      <c r="J21" s="98"/>
      <c r="K21" s="96"/>
      <c r="L21" s="95"/>
      <c r="M21" s="27">
        <f t="shared" si="2"/>
      </c>
      <c r="N21" s="28">
        <f t="shared" si="3"/>
      </c>
      <c r="O21" s="29">
        <f t="shared" si="4"/>
      </c>
      <c r="P21" s="30">
        <f t="shared" si="5"/>
      </c>
    </row>
    <row r="22" spans="1:16" ht="15">
      <c r="A22" s="90">
        <v>8</v>
      </c>
      <c r="B22" s="91"/>
      <c r="C22" s="92"/>
      <c r="D22" s="93"/>
      <c r="E22" s="94"/>
      <c r="F22" s="95"/>
      <c r="G22" s="96"/>
      <c r="H22" s="95"/>
      <c r="I22" s="97"/>
      <c r="J22" s="98"/>
      <c r="K22" s="96"/>
      <c r="L22" s="95"/>
      <c r="M22" s="27">
        <f t="shared" si="2"/>
      </c>
      <c r="N22" s="28">
        <f t="shared" si="3"/>
      </c>
      <c r="O22" s="29">
        <f t="shared" si="4"/>
      </c>
      <c r="P22" s="30">
        <f t="shared" si="5"/>
      </c>
    </row>
    <row r="23" spans="1:16" ht="15">
      <c r="A23" s="90">
        <v>9</v>
      </c>
      <c r="B23" s="91"/>
      <c r="C23" s="92"/>
      <c r="D23" s="93"/>
      <c r="E23" s="94"/>
      <c r="F23" s="95"/>
      <c r="G23" s="96"/>
      <c r="H23" s="95"/>
      <c r="I23" s="97"/>
      <c r="J23" s="98"/>
      <c r="K23" s="96"/>
      <c r="L23" s="95"/>
      <c r="M23" s="27">
        <f t="shared" si="2"/>
      </c>
      <c r="N23" s="28">
        <f t="shared" si="3"/>
      </c>
      <c r="O23" s="29">
        <f t="shared" si="4"/>
      </c>
      <c r="P23" s="30">
        <f t="shared" si="5"/>
      </c>
    </row>
    <row r="24" spans="1:16" ht="15.75" thickBot="1">
      <c r="A24" s="109">
        <v>10</v>
      </c>
      <c r="B24" s="100"/>
      <c r="C24" s="101"/>
      <c r="D24" s="102"/>
      <c r="E24" s="103"/>
      <c r="F24" s="104"/>
      <c r="G24" s="105"/>
      <c r="H24" s="104"/>
      <c r="I24" s="106"/>
      <c r="J24" s="107"/>
      <c r="K24" s="105"/>
      <c r="L24" s="104"/>
      <c r="M24" s="37">
        <f t="shared" si="2"/>
      </c>
      <c r="N24" s="38">
        <f t="shared" si="3"/>
      </c>
      <c r="O24" s="33">
        <f t="shared" si="4"/>
      </c>
      <c r="P24" s="34">
        <f t="shared" si="5"/>
      </c>
    </row>
    <row r="25" spans="1:16" ht="15">
      <c r="A25" s="81">
        <v>11</v>
      </c>
      <c r="B25" s="82"/>
      <c r="C25" s="83"/>
      <c r="D25" s="84"/>
      <c r="E25" s="85"/>
      <c r="F25" s="86"/>
      <c r="G25" s="87"/>
      <c r="H25" s="86"/>
      <c r="I25" s="88"/>
      <c r="J25" s="89"/>
      <c r="K25" s="87"/>
      <c r="L25" s="86"/>
      <c r="M25" s="23">
        <f t="shared" si="2"/>
      </c>
      <c r="N25" s="24">
        <f t="shared" si="3"/>
      </c>
      <c r="O25" s="25">
        <f t="shared" si="4"/>
      </c>
      <c r="P25" s="26">
        <f t="shared" si="5"/>
      </c>
    </row>
    <row r="26" spans="1:16" ht="15">
      <c r="A26" s="90">
        <v>12</v>
      </c>
      <c r="B26" s="91"/>
      <c r="C26" s="92"/>
      <c r="D26" s="93"/>
      <c r="E26" s="94"/>
      <c r="F26" s="95"/>
      <c r="G26" s="96"/>
      <c r="H26" s="95"/>
      <c r="I26" s="97"/>
      <c r="J26" s="98"/>
      <c r="K26" s="96"/>
      <c r="L26" s="95"/>
      <c r="M26" s="27">
        <f t="shared" si="2"/>
      </c>
      <c r="N26" s="28">
        <f t="shared" si="3"/>
      </c>
      <c r="O26" s="29">
        <f t="shared" si="4"/>
      </c>
      <c r="P26" s="30">
        <f t="shared" si="5"/>
      </c>
    </row>
    <row r="27" spans="1:16" ht="15">
      <c r="A27" s="90">
        <v>13</v>
      </c>
      <c r="B27" s="91"/>
      <c r="C27" s="92"/>
      <c r="D27" s="93"/>
      <c r="E27" s="94"/>
      <c r="F27" s="95"/>
      <c r="G27" s="96"/>
      <c r="H27" s="95"/>
      <c r="I27" s="97"/>
      <c r="J27" s="98"/>
      <c r="K27" s="96"/>
      <c r="L27" s="95"/>
      <c r="M27" s="27">
        <f t="shared" si="2"/>
      </c>
      <c r="N27" s="28">
        <f t="shared" si="3"/>
      </c>
      <c r="O27" s="29">
        <f t="shared" si="4"/>
      </c>
      <c r="P27" s="30">
        <f t="shared" si="5"/>
      </c>
    </row>
    <row r="28" spans="1:16" ht="15">
      <c r="A28" s="90">
        <v>14</v>
      </c>
      <c r="B28" s="91"/>
      <c r="C28" s="92"/>
      <c r="D28" s="93"/>
      <c r="E28" s="94"/>
      <c r="F28" s="95"/>
      <c r="G28" s="96"/>
      <c r="H28" s="95"/>
      <c r="I28" s="97"/>
      <c r="J28" s="98"/>
      <c r="K28" s="96"/>
      <c r="L28" s="95"/>
      <c r="M28" s="27">
        <f t="shared" si="2"/>
      </c>
      <c r="N28" s="28">
        <f t="shared" si="3"/>
      </c>
      <c r="O28" s="29">
        <f t="shared" si="4"/>
      </c>
      <c r="P28" s="30">
        <f t="shared" si="5"/>
      </c>
    </row>
    <row r="29" spans="1:16" ht="15.75" thickBot="1">
      <c r="A29" s="99">
        <v>15</v>
      </c>
      <c r="B29" s="100"/>
      <c r="C29" s="101"/>
      <c r="D29" s="102"/>
      <c r="E29" s="103"/>
      <c r="F29" s="104"/>
      <c r="G29" s="105"/>
      <c r="H29" s="104"/>
      <c r="I29" s="106"/>
      <c r="J29" s="107"/>
      <c r="K29" s="105"/>
      <c r="L29" s="104"/>
      <c r="M29" s="31">
        <f t="shared" si="2"/>
      </c>
      <c r="N29" s="32">
        <f t="shared" si="3"/>
      </c>
      <c r="O29" s="33">
        <f t="shared" si="4"/>
      </c>
      <c r="P29" s="34">
        <f t="shared" si="5"/>
      </c>
    </row>
    <row r="30" spans="1:16" ht="15">
      <c r="A30" s="108">
        <v>16</v>
      </c>
      <c r="B30" s="82"/>
      <c r="C30" s="83"/>
      <c r="D30" s="84"/>
      <c r="E30" s="85"/>
      <c r="F30" s="86"/>
      <c r="G30" s="87"/>
      <c r="H30" s="86"/>
      <c r="I30" s="88"/>
      <c r="J30" s="89"/>
      <c r="K30" s="87"/>
      <c r="L30" s="86"/>
      <c r="M30" s="35">
        <f t="shared" si="2"/>
      </c>
      <c r="N30" s="36">
        <f t="shared" si="3"/>
      </c>
      <c r="O30" s="25">
        <f t="shared" si="4"/>
      </c>
      <c r="P30" s="26">
        <f t="shared" si="5"/>
      </c>
    </row>
    <row r="31" spans="1:16" ht="15">
      <c r="A31" s="90">
        <v>17</v>
      </c>
      <c r="B31" s="91"/>
      <c r="C31" s="92"/>
      <c r="D31" s="93"/>
      <c r="E31" s="94"/>
      <c r="F31" s="95"/>
      <c r="G31" s="96"/>
      <c r="H31" s="95"/>
      <c r="I31" s="97"/>
      <c r="J31" s="98"/>
      <c r="K31" s="96"/>
      <c r="L31" s="95"/>
      <c r="M31" s="27">
        <f t="shared" si="2"/>
      </c>
      <c r="N31" s="28">
        <f t="shared" si="3"/>
      </c>
      <c r="O31" s="29">
        <f t="shared" si="4"/>
      </c>
      <c r="P31" s="30">
        <f t="shared" si="5"/>
      </c>
    </row>
    <row r="32" spans="1:16" ht="15">
      <c r="A32" s="90">
        <v>18</v>
      </c>
      <c r="B32" s="91"/>
      <c r="C32" s="92"/>
      <c r="D32" s="93"/>
      <c r="E32" s="94"/>
      <c r="F32" s="95"/>
      <c r="G32" s="96"/>
      <c r="H32" s="95"/>
      <c r="I32" s="97"/>
      <c r="J32" s="98"/>
      <c r="K32" s="96"/>
      <c r="L32" s="95"/>
      <c r="M32" s="27">
        <f t="shared" si="2"/>
      </c>
      <c r="N32" s="28">
        <f t="shared" si="3"/>
      </c>
      <c r="O32" s="29">
        <f t="shared" si="4"/>
      </c>
      <c r="P32" s="30">
        <f t="shared" si="5"/>
      </c>
    </row>
    <row r="33" spans="1:16" ht="15">
      <c r="A33" s="90">
        <v>19</v>
      </c>
      <c r="B33" s="91"/>
      <c r="C33" s="92"/>
      <c r="D33" s="93"/>
      <c r="E33" s="94"/>
      <c r="F33" s="95"/>
      <c r="G33" s="96"/>
      <c r="H33" s="95"/>
      <c r="I33" s="97"/>
      <c r="J33" s="98"/>
      <c r="K33" s="96"/>
      <c r="L33" s="95"/>
      <c r="M33" s="27">
        <f t="shared" si="2"/>
      </c>
      <c r="N33" s="28">
        <f t="shared" si="3"/>
      </c>
      <c r="O33" s="29">
        <f t="shared" si="4"/>
      </c>
      <c r="P33" s="30">
        <f t="shared" si="5"/>
      </c>
    </row>
    <row r="34" spans="1:16" ht="15.75" thickBot="1">
      <c r="A34" s="109">
        <v>20</v>
      </c>
      <c r="B34" s="100"/>
      <c r="C34" s="101"/>
      <c r="D34" s="102"/>
      <c r="E34" s="103"/>
      <c r="F34" s="104"/>
      <c r="G34" s="105"/>
      <c r="H34" s="104"/>
      <c r="I34" s="106"/>
      <c r="J34" s="107"/>
      <c r="K34" s="105"/>
      <c r="L34" s="104"/>
      <c r="M34" s="37">
        <f t="shared" si="2"/>
      </c>
      <c r="N34" s="38">
        <f t="shared" si="3"/>
      </c>
      <c r="O34" s="33">
        <f t="shared" si="4"/>
      </c>
      <c r="P34" s="34">
        <f t="shared" si="5"/>
      </c>
    </row>
    <row r="35" spans="1:16" ht="15">
      <c r="A35" s="81">
        <v>21</v>
      </c>
      <c r="B35" s="82"/>
      <c r="C35" s="83"/>
      <c r="D35" s="84"/>
      <c r="E35" s="85"/>
      <c r="F35" s="86"/>
      <c r="G35" s="87"/>
      <c r="H35" s="86"/>
      <c r="I35" s="88"/>
      <c r="J35" s="89"/>
      <c r="K35" s="87"/>
      <c r="L35" s="86"/>
      <c r="M35" s="23">
        <f t="shared" si="2"/>
      </c>
      <c r="N35" s="24">
        <f t="shared" si="3"/>
      </c>
      <c r="O35" s="25">
        <f t="shared" si="4"/>
      </c>
      <c r="P35" s="26">
        <f t="shared" si="5"/>
      </c>
    </row>
    <row r="36" spans="1:16" ht="15">
      <c r="A36" s="90">
        <v>22</v>
      </c>
      <c r="B36" s="91"/>
      <c r="C36" s="92"/>
      <c r="D36" s="93"/>
      <c r="E36" s="94"/>
      <c r="F36" s="95"/>
      <c r="G36" s="96"/>
      <c r="H36" s="95"/>
      <c r="I36" s="97"/>
      <c r="J36" s="98"/>
      <c r="K36" s="96"/>
      <c r="L36" s="95"/>
      <c r="M36" s="27">
        <f t="shared" si="2"/>
      </c>
      <c r="N36" s="28">
        <f t="shared" si="3"/>
      </c>
      <c r="O36" s="29">
        <f t="shared" si="4"/>
      </c>
      <c r="P36" s="30">
        <f t="shared" si="5"/>
      </c>
    </row>
    <row r="37" spans="1:16" ht="15">
      <c r="A37" s="90">
        <v>23</v>
      </c>
      <c r="B37" s="91"/>
      <c r="C37" s="92"/>
      <c r="D37" s="93"/>
      <c r="E37" s="94"/>
      <c r="F37" s="95"/>
      <c r="G37" s="96"/>
      <c r="H37" s="95"/>
      <c r="I37" s="97"/>
      <c r="J37" s="98"/>
      <c r="K37" s="96"/>
      <c r="L37" s="95"/>
      <c r="M37" s="27">
        <f t="shared" si="2"/>
      </c>
      <c r="N37" s="28">
        <f t="shared" si="3"/>
      </c>
      <c r="O37" s="29">
        <f t="shared" si="4"/>
      </c>
      <c r="P37" s="30">
        <f t="shared" si="5"/>
      </c>
    </row>
    <row r="38" spans="1:16" ht="15">
      <c r="A38" s="90">
        <v>24</v>
      </c>
      <c r="B38" s="91"/>
      <c r="C38" s="92"/>
      <c r="D38" s="93"/>
      <c r="E38" s="94"/>
      <c r="F38" s="95"/>
      <c r="G38" s="96"/>
      <c r="H38" s="95"/>
      <c r="I38" s="97"/>
      <c r="J38" s="98"/>
      <c r="K38" s="96"/>
      <c r="L38" s="95"/>
      <c r="M38" s="27">
        <f t="shared" si="2"/>
      </c>
      <c r="N38" s="28">
        <f t="shared" si="3"/>
      </c>
      <c r="O38" s="29">
        <f t="shared" si="4"/>
      </c>
      <c r="P38" s="30">
        <f t="shared" si="5"/>
      </c>
    </row>
    <row r="39" spans="1:16" ht="15.75" thickBot="1">
      <c r="A39" s="99">
        <v>25</v>
      </c>
      <c r="B39" s="100"/>
      <c r="C39" s="101"/>
      <c r="D39" s="102"/>
      <c r="E39" s="103"/>
      <c r="F39" s="104"/>
      <c r="G39" s="105"/>
      <c r="H39" s="104"/>
      <c r="I39" s="106"/>
      <c r="J39" s="107"/>
      <c r="K39" s="105"/>
      <c r="L39" s="104"/>
      <c r="M39" s="31">
        <f t="shared" si="2"/>
      </c>
      <c r="N39" s="32">
        <f t="shared" si="3"/>
      </c>
      <c r="O39" s="33">
        <f t="shared" si="4"/>
      </c>
      <c r="P39" s="34">
        <f t="shared" si="5"/>
      </c>
    </row>
    <row r="40" spans="1:16" ht="15">
      <c r="A40" s="81">
        <v>26</v>
      </c>
      <c r="B40" s="82"/>
      <c r="C40" s="83"/>
      <c r="D40" s="84"/>
      <c r="E40" s="85"/>
      <c r="F40" s="86"/>
      <c r="G40" s="87"/>
      <c r="H40" s="86"/>
      <c r="I40" s="88"/>
      <c r="J40" s="89"/>
      <c r="K40" s="87"/>
      <c r="L40" s="86"/>
      <c r="M40" s="23">
        <f t="shared" si="2"/>
      </c>
      <c r="N40" s="24">
        <f t="shared" si="3"/>
      </c>
      <c r="O40" s="25">
        <f t="shared" si="4"/>
      </c>
      <c r="P40" s="26">
        <f t="shared" si="5"/>
      </c>
    </row>
    <row r="41" spans="1:16" ht="15">
      <c r="A41" s="90">
        <v>27</v>
      </c>
      <c r="B41" s="91"/>
      <c r="C41" s="92"/>
      <c r="D41" s="93"/>
      <c r="E41" s="94"/>
      <c r="F41" s="95"/>
      <c r="G41" s="96"/>
      <c r="H41" s="95"/>
      <c r="I41" s="97"/>
      <c r="J41" s="98"/>
      <c r="K41" s="96"/>
      <c r="L41" s="95"/>
      <c r="M41" s="27">
        <f t="shared" si="2"/>
      </c>
      <c r="N41" s="28">
        <f t="shared" si="3"/>
      </c>
      <c r="O41" s="29">
        <f t="shared" si="4"/>
      </c>
      <c r="P41" s="30">
        <f t="shared" si="5"/>
      </c>
    </row>
    <row r="42" spans="1:16" ht="15">
      <c r="A42" s="90">
        <v>28</v>
      </c>
      <c r="B42" s="91"/>
      <c r="C42" s="92"/>
      <c r="D42" s="93"/>
      <c r="E42" s="94"/>
      <c r="F42" s="95"/>
      <c r="G42" s="96"/>
      <c r="H42" s="95"/>
      <c r="I42" s="97"/>
      <c r="J42" s="98"/>
      <c r="K42" s="96"/>
      <c r="L42" s="95"/>
      <c r="M42" s="27">
        <f t="shared" si="2"/>
      </c>
      <c r="N42" s="28">
        <f t="shared" si="3"/>
      </c>
      <c r="O42" s="29">
        <f t="shared" si="4"/>
      </c>
      <c r="P42" s="30">
        <f t="shared" si="5"/>
      </c>
    </row>
    <row r="43" spans="1:16" ht="15">
      <c r="A43" s="90">
        <v>29</v>
      </c>
      <c r="B43" s="91"/>
      <c r="C43" s="92"/>
      <c r="D43" s="93"/>
      <c r="E43" s="94"/>
      <c r="F43" s="95"/>
      <c r="G43" s="96"/>
      <c r="H43" s="95"/>
      <c r="I43" s="97"/>
      <c r="J43" s="98"/>
      <c r="K43" s="96"/>
      <c r="L43" s="95"/>
      <c r="M43" s="27">
        <f t="shared" si="2"/>
      </c>
      <c r="N43" s="28">
        <f t="shared" si="3"/>
      </c>
      <c r="O43" s="29">
        <f t="shared" si="4"/>
      </c>
      <c r="P43" s="30">
        <f t="shared" si="5"/>
      </c>
    </row>
    <row r="44" spans="1:16" ht="15.75" thickBot="1">
      <c r="A44" s="99">
        <v>30</v>
      </c>
      <c r="B44" s="100"/>
      <c r="C44" s="101"/>
      <c r="D44" s="102"/>
      <c r="E44" s="103"/>
      <c r="F44" s="104"/>
      <c r="G44" s="105"/>
      <c r="H44" s="104"/>
      <c r="I44" s="106"/>
      <c r="J44" s="107"/>
      <c r="K44" s="105"/>
      <c r="L44" s="104"/>
      <c r="M44" s="31">
        <f t="shared" si="2"/>
      </c>
      <c r="N44" s="32">
        <f t="shared" si="3"/>
      </c>
      <c r="O44" s="33">
        <f t="shared" si="4"/>
      </c>
      <c r="P44" s="34">
        <f t="shared" si="5"/>
      </c>
    </row>
    <row r="45" spans="1:16" ht="15">
      <c r="A45" s="81">
        <v>31</v>
      </c>
      <c r="B45" s="82"/>
      <c r="C45" s="83"/>
      <c r="D45" s="84"/>
      <c r="E45" s="85"/>
      <c r="F45" s="86"/>
      <c r="G45" s="87"/>
      <c r="H45" s="86"/>
      <c r="I45" s="88"/>
      <c r="J45" s="89"/>
      <c r="K45" s="87"/>
      <c r="L45" s="86"/>
      <c r="M45" s="23">
        <f t="shared" si="2"/>
      </c>
      <c r="N45" s="24">
        <f t="shared" si="3"/>
      </c>
      <c r="O45" s="25">
        <f t="shared" si="4"/>
      </c>
      <c r="P45" s="26">
        <f t="shared" si="5"/>
      </c>
    </row>
    <row r="46" spans="1:16" ht="15">
      <c r="A46" s="90">
        <v>32</v>
      </c>
      <c r="B46" s="91"/>
      <c r="C46" s="92"/>
      <c r="D46" s="93"/>
      <c r="E46" s="94"/>
      <c r="F46" s="95"/>
      <c r="G46" s="96"/>
      <c r="H46" s="95"/>
      <c r="I46" s="97"/>
      <c r="J46" s="98"/>
      <c r="K46" s="96"/>
      <c r="L46" s="95"/>
      <c r="M46" s="27">
        <f t="shared" si="2"/>
      </c>
      <c r="N46" s="28">
        <f t="shared" si="3"/>
      </c>
      <c r="O46" s="29">
        <f t="shared" si="4"/>
      </c>
      <c r="P46" s="30">
        <f t="shared" si="5"/>
      </c>
    </row>
    <row r="47" spans="1:16" ht="15">
      <c r="A47" s="90">
        <v>33</v>
      </c>
      <c r="B47" s="91"/>
      <c r="C47" s="92"/>
      <c r="D47" s="93"/>
      <c r="E47" s="94"/>
      <c r="F47" s="95"/>
      <c r="G47" s="96"/>
      <c r="H47" s="95"/>
      <c r="I47" s="97"/>
      <c r="J47" s="98"/>
      <c r="K47" s="96"/>
      <c r="L47" s="95"/>
      <c r="M47" s="27">
        <f t="shared" si="2"/>
      </c>
      <c r="N47" s="28">
        <f t="shared" si="3"/>
      </c>
      <c r="O47" s="29">
        <f t="shared" si="4"/>
      </c>
      <c r="P47" s="30">
        <f t="shared" si="5"/>
      </c>
    </row>
    <row r="48" spans="1:16" ht="15">
      <c r="A48" s="90">
        <v>34</v>
      </c>
      <c r="B48" s="91"/>
      <c r="C48" s="92"/>
      <c r="D48" s="93"/>
      <c r="E48" s="94"/>
      <c r="F48" s="95"/>
      <c r="G48" s="96"/>
      <c r="H48" s="95"/>
      <c r="I48" s="97"/>
      <c r="J48" s="98"/>
      <c r="K48" s="96"/>
      <c r="L48" s="95"/>
      <c r="M48" s="27">
        <f t="shared" si="2"/>
      </c>
      <c r="N48" s="28">
        <f t="shared" si="3"/>
      </c>
      <c r="O48" s="29">
        <f t="shared" si="4"/>
      </c>
      <c r="P48" s="30">
        <f t="shared" si="5"/>
      </c>
    </row>
    <row r="49" spans="1:16" ht="15.75" thickBot="1">
      <c r="A49" s="99">
        <v>35</v>
      </c>
      <c r="B49" s="100"/>
      <c r="C49" s="101"/>
      <c r="D49" s="102"/>
      <c r="E49" s="103"/>
      <c r="F49" s="104"/>
      <c r="G49" s="105"/>
      <c r="H49" s="104"/>
      <c r="I49" s="106"/>
      <c r="J49" s="107"/>
      <c r="K49" s="105"/>
      <c r="L49" s="104"/>
      <c r="M49" s="31">
        <f t="shared" si="2"/>
      </c>
      <c r="N49" s="32">
        <f t="shared" si="3"/>
      </c>
      <c r="O49" s="33">
        <f t="shared" si="4"/>
      </c>
      <c r="P49" s="34">
        <f t="shared" si="5"/>
      </c>
    </row>
    <row r="50" spans="1:16" ht="15">
      <c r="A50" s="81">
        <v>36</v>
      </c>
      <c r="B50" s="82"/>
      <c r="C50" s="83"/>
      <c r="D50" s="84"/>
      <c r="E50" s="85"/>
      <c r="F50" s="86"/>
      <c r="G50" s="87"/>
      <c r="H50" s="86"/>
      <c r="I50" s="88"/>
      <c r="J50" s="89"/>
      <c r="K50" s="87"/>
      <c r="L50" s="86"/>
      <c r="M50" s="23">
        <f t="shared" si="2"/>
      </c>
      <c r="N50" s="24">
        <f t="shared" si="3"/>
      </c>
      <c r="O50" s="25">
        <f t="shared" si="4"/>
      </c>
      <c r="P50" s="26">
        <f t="shared" si="5"/>
      </c>
    </row>
    <row r="51" spans="1:16" ht="15">
      <c r="A51" s="90">
        <v>37</v>
      </c>
      <c r="B51" s="91"/>
      <c r="C51" s="92"/>
      <c r="D51" s="93"/>
      <c r="E51" s="94"/>
      <c r="F51" s="95"/>
      <c r="G51" s="96"/>
      <c r="H51" s="95"/>
      <c r="I51" s="97"/>
      <c r="J51" s="98"/>
      <c r="K51" s="96"/>
      <c r="L51" s="95"/>
      <c r="M51" s="27">
        <f t="shared" si="2"/>
      </c>
      <c r="N51" s="28">
        <f t="shared" si="3"/>
      </c>
      <c r="O51" s="29">
        <f t="shared" si="4"/>
      </c>
      <c r="P51" s="30">
        <f t="shared" si="5"/>
      </c>
    </row>
    <row r="52" spans="1:16" ht="15">
      <c r="A52" s="90">
        <v>38</v>
      </c>
      <c r="B52" s="91"/>
      <c r="C52" s="92"/>
      <c r="D52" s="93"/>
      <c r="E52" s="94"/>
      <c r="F52" s="95"/>
      <c r="G52" s="96"/>
      <c r="H52" s="95"/>
      <c r="I52" s="97"/>
      <c r="J52" s="98"/>
      <c r="K52" s="96"/>
      <c r="L52" s="95"/>
      <c r="M52" s="27">
        <f t="shared" si="2"/>
      </c>
      <c r="N52" s="28">
        <f t="shared" si="3"/>
      </c>
      <c r="O52" s="29">
        <f t="shared" si="4"/>
      </c>
      <c r="P52" s="30">
        <f t="shared" si="5"/>
      </c>
    </row>
    <row r="53" spans="1:16" ht="15">
      <c r="A53" s="90">
        <v>39</v>
      </c>
      <c r="B53" s="91"/>
      <c r="C53" s="92"/>
      <c r="D53" s="93"/>
      <c r="E53" s="94"/>
      <c r="F53" s="95"/>
      <c r="G53" s="96"/>
      <c r="H53" s="95"/>
      <c r="I53" s="97"/>
      <c r="J53" s="98"/>
      <c r="K53" s="96"/>
      <c r="L53" s="95"/>
      <c r="M53" s="27">
        <f t="shared" si="2"/>
      </c>
      <c r="N53" s="28">
        <f t="shared" si="3"/>
      </c>
      <c r="O53" s="29">
        <f t="shared" si="4"/>
      </c>
      <c r="P53" s="30">
        <f t="shared" si="5"/>
      </c>
    </row>
    <row r="54" spans="1:16" ht="15.75" thickBot="1">
      <c r="A54" s="99">
        <v>40</v>
      </c>
      <c r="B54" s="100"/>
      <c r="C54" s="101"/>
      <c r="D54" s="102"/>
      <c r="E54" s="103"/>
      <c r="F54" s="104"/>
      <c r="G54" s="105"/>
      <c r="H54" s="104"/>
      <c r="I54" s="106"/>
      <c r="J54" s="107"/>
      <c r="K54" s="105"/>
      <c r="L54" s="104"/>
      <c r="M54" s="31">
        <f t="shared" si="2"/>
      </c>
      <c r="N54" s="32">
        <f t="shared" si="3"/>
      </c>
      <c r="O54" s="33">
        <f t="shared" si="4"/>
      </c>
      <c r="P54" s="34">
        <f t="shared" si="5"/>
      </c>
    </row>
    <row r="56" spans="2:4" ht="15">
      <c r="B56" s="9" t="s">
        <v>94</v>
      </c>
      <c r="D56" s="9" t="s">
        <v>90</v>
      </c>
    </row>
    <row r="57" spans="2:4" ht="15">
      <c r="B57" s="9">
        <v>1</v>
      </c>
      <c r="D57" s="9" t="s">
        <v>89</v>
      </c>
    </row>
    <row r="58" spans="2:4" ht="15">
      <c r="B58" s="9">
        <v>2</v>
      </c>
      <c r="D58" s="9" t="s">
        <v>91</v>
      </c>
    </row>
    <row r="59" spans="1:4" ht="15">
      <c r="A59" s="39"/>
      <c r="B59" s="9">
        <v>3</v>
      </c>
      <c r="D59" s="9" t="s">
        <v>115</v>
      </c>
    </row>
  </sheetData>
  <sheetProtection password="EE1B" sheet="1" formatRows="0"/>
  <conditionalFormatting sqref="E15:L54">
    <cfRule type="expression" priority="2" dxfId="1" stopIfTrue="1">
      <formula>E15&gt;E$11</formula>
    </cfRule>
  </conditionalFormatting>
  <conditionalFormatting sqref="D6 E5 K1 M1">
    <cfRule type="containsBlanks" priority="1" dxfId="1" stopIfTrue="1">
      <formula>LEN(TRIM(D1))=0</formula>
    </cfRule>
  </conditionalFormatting>
  <conditionalFormatting sqref="C15:C54">
    <cfRule type="expression" priority="3" dxfId="1">
      <formula>AND(SUM($D15:$L15)&lt;&gt;0,$C15="")</formula>
    </cfRule>
  </conditionalFormatting>
  <conditionalFormatting sqref="D15:L54">
    <cfRule type="expression" priority="4" dxfId="1" stopIfTrue="1">
      <formula>AND($B15&lt;&gt;"",$C15="да",$D15="")</formula>
    </cfRule>
    <cfRule type="expression" priority="5" dxfId="0" stopIfTrue="1">
      <formula>AND(SUM($D15)=0,COUNTA($E15:$L15)&gt;0)</formula>
    </cfRule>
  </conditionalFormatting>
  <dataValidations count="5">
    <dataValidation type="whole" allowBlank="1" showInputMessage="1" showErrorMessage="1" sqref="E15:L54">
      <formula1>0</formula1>
      <formula2>E$11</formula2>
    </dataValidation>
    <dataValidation allowBlank="1" prompt="Укажите класс с литерой (если есть)" sqref="K1"/>
    <dataValidation allowBlank="1" showInputMessage="1" showErrorMessage="1" prompt="Укажите наименование образовательной организации, например, СОШ №3" sqref="M1"/>
    <dataValidation type="list" allowBlank="1" showInputMessage="1" showErrorMessage="1" promptTitle="Введите тип класса" prompt="общ - общеобразовательный класс;&#10;про - профильный по предмету данной КДР;&#10;лиц - лицейский класс;&#10;лицпро - лицейский класс с профилем по предмету КДР;&#10;гим - гимназический класс;&#10;гимпро - гимназический класс с профилем по предмету КДР" sqref="D6">
      <formula1>$P$3:$P$9</formula1>
    </dataValidation>
    <dataValidation errorStyle="warning" type="list" allowBlank="1" showInputMessage="1" showErrorMessage="1" sqref="C15:C54">
      <formula1>"да,нет"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"/>
  <sheetViews>
    <sheetView tabSelected="1" view="pageBreakPreview" zoomScale="90" zoomScaleSheetLayoutView="90" zoomScalePageLayoutView="0" workbookViewId="0" topLeftCell="A1">
      <selection activeCell="B31" sqref="B31"/>
    </sheetView>
  </sheetViews>
  <sheetFormatPr defaultColWidth="9.140625" defaultRowHeight="15"/>
  <cols>
    <col min="1" max="1" width="9.140625" style="9" customWidth="1"/>
    <col min="2" max="2" width="19.140625" style="9" customWidth="1"/>
    <col min="3" max="3" width="8.28125" style="9" hidden="1" customWidth="1"/>
    <col min="4" max="4" width="7.57421875" style="9" customWidth="1"/>
    <col min="5" max="11" width="6.140625" style="9" customWidth="1"/>
    <col min="12" max="12" width="8.57421875" style="9" bestFit="1" customWidth="1"/>
    <col min="13" max="13" width="6.57421875" style="9" customWidth="1"/>
    <col min="14" max="14" width="12.57421875" style="9" customWidth="1"/>
    <col min="15" max="15" width="17.7109375" style="9" customWidth="1"/>
    <col min="16" max="16" width="12.7109375" style="9" hidden="1" customWidth="1"/>
    <col min="17" max="16384" width="9.140625" style="9" customWidth="1"/>
  </cols>
  <sheetData>
    <row r="1" spans="1:15" ht="30">
      <c r="A1" s="40"/>
      <c r="B1" s="40"/>
      <c r="C1" s="40"/>
      <c r="D1" s="40"/>
      <c r="E1" s="40"/>
      <c r="F1" s="40"/>
      <c r="G1" s="40"/>
      <c r="H1" s="40"/>
      <c r="I1" s="40"/>
      <c r="J1" s="79" t="s">
        <v>127</v>
      </c>
      <c r="K1" s="111">
        <v>8</v>
      </c>
      <c r="L1" s="40" t="s">
        <v>16</v>
      </c>
      <c r="M1" s="112" t="s">
        <v>142</v>
      </c>
      <c r="O1" s="44" t="s">
        <v>0</v>
      </c>
    </row>
    <row r="2" spans="1:16" ht="15">
      <c r="A2" s="41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P2" s="9" t="s">
        <v>8</v>
      </c>
    </row>
    <row r="3" spans="1:16" ht="15">
      <c r="A3" s="40"/>
      <c r="B3" s="40"/>
      <c r="C3" s="42"/>
      <c r="D3" s="42" t="s">
        <v>5</v>
      </c>
      <c r="E3" s="43" t="s">
        <v>138</v>
      </c>
      <c r="F3" s="43"/>
      <c r="G3" s="43"/>
      <c r="H3" s="43"/>
      <c r="I3" s="40"/>
      <c r="J3" s="40"/>
      <c r="K3" s="40"/>
      <c r="L3" s="40"/>
      <c r="M3" s="40"/>
      <c r="N3" s="40"/>
      <c r="O3" s="40"/>
      <c r="P3" s="9" t="s">
        <v>24</v>
      </c>
    </row>
    <row r="4" spans="1:16" ht="15">
      <c r="A4" s="41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9" t="s">
        <v>109</v>
      </c>
    </row>
    <row r="5" spans="1:16" ht="15">
      <c r="A5" s="56"/>
      <c r="B5" s="56"/>
      <c r="C5" s="56"/>
      <c r="D5" s="42" t="s">
        <v>108</v>
      </c>
      <c r="E5" s="110" t="s">
        <v>143</v>
      </c>
      <c r="F5" s="43"/>
      <c r="G5" s="43"/>
      <c r="H5" s="43"/>
      <c r="I5" s="40"/>
      <c r="J5" s="40"/>
      <c r="K5" s="40"/>
      <c r="L5" s="40"/>
      <c r="M5" s="11" t="s">
        <v>14</v>
      </c>
      <c r="N5" s="11" t="s">
        <v>99</v>
      </c>
      <c r="P5" s="9" t="s">
        <v>110</v>
      </c>
    </row>
    <row r="6" spans="1:16" ht="15">
      <c r="A6" s="12"/>
      <c r="B6" s="71" t="s">
        <v>8</v>
      </c>
      <c r="D6" s="110" t="s">
        <v>24</v>
      </c>
      <c r="E6" s="10"/>
      <c r="F6" s="10"/>
      <c r="M6" s="13"/>
      <c r="N6" s="13"/>
      <c r="P6" s="9" t="s">
        <v>111</v>
      </c>
    </row>
    <row r="7" spans="1:16" ht="15">
      <c r="A7" s="14"/>
      <c r="B7" s="9" t="s">
        <v>11</v>
      </c>
      <c r="M7" s="133">
        <v>8</v>
      </c>
      <c r="N7" s="13" t="s">
        <v>100</v>
      </c>
      <c r="P7" s="9" t="s">
        <v>112</v>
      </c>
    </row>
    <row r="8" spans="1:16" ht="15">
      <c r="A8" s="14"/>
      <c r="B8" s="9" t="s">
        <v>15</v>
      </c>
      <c r="M8" s="133">
        <v>7</v>
      </c>
      <c r="N8" s="13" t="s">
        <v>101</v>
      </c>
      <c r="P8" s="9" t="s">
        <v>113</v>
      </c>
    </row>
    <row r="9" spans="1:16" ht="15">
      <c r="A9" s="14"/>
      <c r="B9" s="16" t="s">
        <v>12</v>
      </c>
      <c r="M9" s="133">
        <v>5</v>
      </c>
      <c r="N9" s="13" t="s">
        <v>102</v>
      </c>
      <c r="P9" s="9" t="s">
        <v>114</v>
      </c>
    </row>
    <row r="10" spans="1:16" ht="15">
      <c r="A10" s="14"/>
      <c r="B10" s="9" t="s">
        <v>83</v>
      </c>
      <c r="M10" s="15">
        <v>0</v>
      </c>
      <c r="N10" s="13" t="s">
        <v>103</v>
      </c>
      <c r="O10" s="17"/>
      <c r="P10" s="17"/>
    </row>
    <row r="11" spans="1:16" ht="15">
      <c r="A11" s="12"/>
      <c r="B11" s="13"/>
      <c r="C11" s="13"/>
      <c r="D11" s="11" t="s">
        <v>13</v>
      </c>
      <c r="E11" s="62">
        <v>1</v>
      </c>
      <c r="F11" s="62">
        <v>1</v>
      </c>
      <c r="G11" s="62">
        <v>1</v>
      </c>
      <c r="H11" s="62">
        <v>1</v>
      </c>
      <c r="I11" s="62">
        <v>1</v>
      </c>
      <c r="J11" s="62">
        <v>1</v>
      </c>
      <c r="K11" s="62">
        <v>1</v>
      </c>
      <c r="L11" s="62">
        <v>1</v>
      </c>
      <c r="O11" s="17"/>
      <c r="P11" s="18" t="s">
        <v>17</v>
      </c>
    </row>
    <row r="12" spans="1:16" ht="15">
      <c r="A12" s="12"/>
      <c r="B12" s="13"/>
      <c r="C12" s="13"/>
      <c r="D12" s="11" t="s">
        <v>116</v>
      </c>
      <c r="E12" s="63">
        <f aca="true" t="shared" si="0" ref="E12:L12">IF(COUNTIF($D$15:$D$54,"&gt;0")=0,"",_xlfn.SUMIFS(E$15:E$54,$D$15:$D$54,"&gt;0")/COUNTIF($D$15:$D$54,"&gt;0"))</f>
        <v>0.1875</v>
      </c>
      <c r="F12" s="63">
        <f t="shared" si="0"/>
        <v>0.5625</v>
      </c>
      <c r="G12" s="63">
        <f t="shared" si="0"/>
        <v>1</v>
      </c>
      <c r="H12" s="63">
        <f t="shared" si="0"/>
        <v>0.875</v>
      </c>
      <c r="I12" s="63">
        <f t="shared" si="0"/>
        <v>0.625</v>
      </c>
      <c r="J12" s="63">
        <f t="shared" si="0"/>
        <v>0.9375</v>
      </c>
      <c r="K12" s="63">
        <f t="shared" si="0"/>
        <v>0.5625</v>
      </c>
      <c r="L12" s="63">
        <f t="shared" si="0"/>
        <v>0.75</v>
      </c>
      <c r="O12" s="17"/>
      <c r="P12" s="18"/>
    </row>
    <row r="13" spans="1:16" ht="15.75" thickBot="1">
      <c r="A13" s="12"/>
      <c r="B13" s="65"/>
      <c r="C13" s="65"/>
      <c r="D13" s="66" t="s">
        <v>117</v>
      </c>
      <c r="E13" s="64">
        <f>IF(COUNTIF($D$15:$D$54,"&gt;0")=0,"",E12/E11)</f>
        <v>0.1875</v>
      </c>
      <c r="F13" s="64">
        <f aca="true" t="shared" si="1" ref="F13:K13">IF(COUNTIF($D$15:$D$54,"&gt;0")=0,"",F12/F11)</f>
        <v>0.5625</v>
      </c>
      <c r="G13" s="64">
        <f t="shared" si="1"/>
        <v>1</v>
      </c>
      <c r="H13" s="64">
        <f t="shared" si="1"/>
        <v>0.875</v>
      </c>
      <c r="I13" s="64">
        <f t="shared" si="1"/>
        <v>0.625</v>
      </c>
      <c r="J13" s="64">
        <f t="shared" si="1"/>
        <v>0.9375</v>
      </c>
      <c r="K13" s="64">
        <f t="shared" si="1"/>
        <v>0.5625</v>
      </c>
      <c r="L13" s="64">
        <f>IF(COUNTIF($D$15:$D$54,"&gt;0")=0,"",L12/L11)</f>
        <v>0.75</v>
      </c>
      <c r="O13" s="17"/>
      <c r="P13" s="18"/>
    </row>
    <row r="14" spans="1:16" ht="60.75" thickBot="1">
      <c r="A14" s="67" t="s">
        <v>1</v>
      </c>
      <c r="B14" s="68" t="s">
        <v>2</v>
      </c>
      <c r="C14" s="69" t="s">
        <v>10</v>
      </c>
      <c r="D14" s="70" t="s">
        <v>3</v>
      </c>
      <c r="E14" s="57" t="s">
        <v>132</v>
      </c>
      <c r="F14" s="58" t="s">
        <v>133</v>
      </c>
      <c r="G14" s="59">
        <v>2</v>
      </c>
      <c r="H14" s="58">
        <v>3</v>
      </c>
      <c r="I14" s="60">
        <v>4</v>
      </c>
      <c r="J14" s="61">
        <v>5</v>
      </c>
      <c r="K14" s="59">
        <v>6</v>
      </c>
      <c r="L14" s="58">
        <v>7</v>
      </c>
      <c r="M14" s="19" t="s">
        <v>4</v>
      </c>
      <c r="N14" s="20" t="str">
        <f>N5</f>
        <v>Оценка</v>
      </c>
      <c r="O14" s="21" t="s">
        <v>93</v>
      </c>
      <c r="P14" s="22" t="s">
        <v>92</v>
      </c>
    </row>
    <row r="15" spans="1:16" ht="15">
      <c r="A15" s="81">
        <v>1</v>
      </c>
      <c r="B15" s="82" t="s">
        <v>144</v>
      </c>
      <c r="C15" s="83"/>
      <c r="D15" s="84">
        <v>4</v>
      </c>
      <c r="E15" s="85">
        <v>0</v>
      </c>
      <c r="F15" s="86">
        <v>1</v>
      </c>
      <c r="G15" s="87">
        <v>1</v>
      </c>
      <c r="H15" s="86">
        <v>1</v>
      </c>
      <c r="I15" s="88">
        <v>1</v>
      </c>
      <c r="J15" s="89">
        <v>1</v>
      </c>
      <c r="K15" s="87">
        <v>0</v>
      </c>
      <c r="L15" s="86">
        <v>1</v>
      </c>
      <c r="M15" s="23">
        <f aca="true" t="shared" si="2" ref="M15:M54">IF(SUM(D15)&gt;0,SUM(E15:L15),"")</f>
        <v>6</v>
      </c>
      <c r="N15" s="24" t="str">
        <f aca="true" t="shared" si="3" ref="N15:N54">IF(SUM(D15)&gt;0,IF(M15&gt;=$M$7,$N$7,IF(M15&gt;=$M$8,$N$8,IF(M15&gt;=$M$9,$N$9,$N$10))),"")</f>
        <v>"3"</v>
      </c>
      <c r="O15" s="25" t="str">
        <f>IF(B15="","",IF(AND(SUM($D15)=0,COUNTA($E15:$L15)&gt;0),$D$57,IF(OR(E15&gt;E$11,F15&gt;F$11,G15&gt;G$11,H15&gt;H$11,I15&gt;I$11,J15&gt;J$11,K15&gt;K$11,L15&gt;L$11),$D$58,IF(AND($D15="",$C15="да"),$D$59,"нет"))))</f>
        <v>нет</v>
      </c>
      <c r="P15" s="26">
        <f>IF(O15="","",IF(O15="нет",0,1))</f>
        <v>0</v>
      </c>
    </row>
    <row r="16" spans="1:16" ht="15">
      <c r="A16" s="90">
        <v>2</v>
      </c>
      <c r="B16" s="91" t="s">
        <v>145</v>
      </c>
      <c r="C16" s="92"/>
      <c r="D16" s="93">
        <v>2</v>
      </c>
      <c r="E16" s="94">
        <v>1</v>
      </c>
      <c r="F16" s="95">
        <v>1</v>
      </c>
      <c r="G16" s="96">
        <v>1</v>
      </c>
      <c r="H16" s="95">
        <v>1</v>
      </c>
      <c r="I16" s="97">
        <v>1</v>
      </c>
      <c r="J16" s="98">
        <v>1</v>
      </c>
      <c r="K16" s="96">
        <v>0</v>
      </c>
      <c r="L16" s="95">
        <v>1</v>
      </c>
      <c r="M16" s="27">
        <f t="shared" si="2"/>
        <v>7</v>
      </c>
      <c r="N16" s="28" t="str">
        <f t="shared" si="3"/>
        <v>"4"</v>
      </c>
      <c r="O16" s="29" t="str">
        <f aca="true" t="shared" si="4" ref="O16:O54">IF(B16="","",IF(AND(SUM($D16)=0,COUNTA($E16:$L16)&gt;0),$D$57,IF(OR(E16&gt;E$11,F16&gt;F$11,G16&gt;G$11,H16&gt;H$11,I16&gt;I$11,J16&gt;J$11,K16&gt;K$11,L16&gt;L$11),$D$58,IF(AND($D16="",$C16="да"),$D$59,"нет"))))</f>
        <v>нет</v>
      </c>
      <c r="P16" s="30">
        <f aca="true" t="shared" si="5" ref="P16:P39">IF(O16="","",IF(O16="нет",0,1))</f>
        <v>0</v>
      </c>
    </row>
    <row r="17" spans="1:16" ht="15">
      <c r="A17" s="90">
        <v>3</v>
      </c>
      <c r="B17" s="91" t="s">
        <v>146</v>
      </c>
      <c r="C17" s="92"/>
      <c r="D17" s="93">
        <v>2</v>
      </c>
      <c r="E17" s="94">
        <v>1</v>
      </c>
      <c r="F17" s="95">
        <v>1</v>
      </c>
      <c r="G17" s="96">
        <v>1</v>
      </c>
      <c r="H17" s="95">
        <v>1</v>
      </c>
      <c r="I17" s="97">
        <v>1</v>
      </c>
      <c r="J17" s="98">
        <v>1</v>
      </c>
      <c r="K17" s="96">
        <v>0</v>
      </c>
      <c r="L17" s="95">
        <v>1</v>
      </c>
      <c r="M17" s="27">
        <f t="shared" si="2"/>
        <v>7</v>
      </c>
      <c r="N17" s="28" t="str">
        <f t="shared" si="3"/>
        <v>"4"</v>
      </c>
      <c r="O17" s="29" t="str">
        <f t="shared" si="4"/>
        <v>нет</v>
      </c>
      <c r="P17" s="30">
        <f t="shared" si="5"/>
        <v>0</v>
      </c>
    </row>
    <row r="18" spans="1:16" ht="15">
      <c r="A18" s="90">
        <v>4</v>
      </c>
      <c r="B18" s="91" t="s">
        <v>147</v>
      </c>
      <c r="C18" s="92"/>
      <c r="D18" s="93">
        <v>1</v>
      </c>
      <c r="E18" s="94">
        <v>0</v>
      </c>
      <c r="F18" s="95">
        <v>1</v>
      </c>
      <c r="G18" s="96">
        <v>1</v>
      </c>
      <c r="H18" s="95">
        <v>1</v>
      </c>
      <c r="I18" s="97">
        <v>0</v>
      </c>
      <c r="J18" s="98">
        <v>1</v>
      </c>
      <c r="K18" s="96">
        <v>1</v>
      </c>
      <c r="L18" s="95">
        <v>1</v>
      </c>
      <c r="M18" s="27">
        <f t="shared" si="2"/>
        <v>6</v>
      </c>
      <c r="N18" s="28" t="str">
        <f t="shared" si="3"/>
        <v>"3"</v>
      </c>
      <c r="O18" s="29" t="str">
        <f t="shared" si="4"/>
        <v>нет</v>
      </c>
      <c r="P18" s="30">
        <f t="shared" si="5"/>
        <v>0</v>
      </c>
    </row>
    <row r="19" spans="1:16" ht="15.75" thickBot="1">
      <c r="A19" s="99">
        <v>5</v>
      </c>
      <c r="B19" s="100" t="s">
        <v>148</v>
      </c>
      <c r="C19" s="101"/>
      <c r="D19" s="102">
        <v>4</v>
      </c>
      <c r="E19" s="103">
        <v>0</v>
      </c>
      <c r="F19" s="104">
        <v>0</v>
      </c>
      <c r="G19" s="105">
        <v>1</v>
      </c>
      <c r="H19" s="104">
        <v>1</v>
      </c>
      <c r="I19" s="106">
        <v>0</v>
      </c>
      <c r="J19" s="107">
        <v>1</v>
      </c>
      <c r="K19" s="105">
        <v>1</v>
      </c>
      <c r="L19" s="104">
        <v>1</v>
      </c>
      <c r="M19" s="31">
        <f t="shared" si="2"/>
        <v>5</v>
      </c>
      <c r="N19" s="32" t="str">
        <f t="shared" si="3"/>
        <v>"3"</v>
      </c>
      <c r="O19" s="33" t="str">
        <f t="shared" si="4"/>
        <v>нет</v>
      </c>
      <c r="P19" s="34">
        <f t="shared" si="5"/>
        <v>0</v>
      </c>
    </row>
    <row r="20" spans="1:16" ht="15">
      <c r="A20" s="108">
        <v>6</v>
      </c>
      <c r="B20" s="82" t="s">
        <v>149</v>
      </c>
      <c r="C20" s="83"/>
      <c r="D20" s="84">
        <v>1</v>
      </c>
      <c r="E20" s="85">
        <v>0</v>
      </c>
      <c r="F20" s="86">
        <v>1</v>
      </c>
      <c r="G20" s="87">
        <v>1</v>
      </c>
      <c r="H20" s="86">
        <v>1</v>
      </c>
      <c r="I20" s="88">
        <v>0</v>
      </c>
      <c r="J20" s="89">
        <v>1</v>
      </c>
      <c r="K20" s="87">
        <v>1</v>
      </c>
      <c r="L20" s="86">
        <v>0</v>
      </c>
      <c r="M20" s="35">
        <f t="shared" si="2"/>
        <v>5</v>
      </c>
      <c r="N20" s="36" t="str">
        <f t="shared" si="3"/>
        <v>"3"</v>
      </c>
      <c r="O20" s="25" t="str">
        <f t="shared" si="4"/>
        <v>нет</v>
      </c>
      <c r="P20" s="26">
        <f t="shared" si="5"/>
        <v>0</v>
      </c>
    </row>
    <row r="21" spans="1:16" ht="25.5">
      <c r="A21" s="90">
        <v>7</v>
      </c>
      <c r="B21" s="91" t="s">
        <v>150</v>
      </c>
      <c r="C21" s="92"/>
      <c r="D21" s="93">
        <v>3</v>
      </c>
      <c r="E21" s="94">
        <v>0</v>
      </c>
      <c r="F21" s="95">
        <v>0</v>
      </c>
      <c r="G21" s="96">
        <v>1</v>
      </c>
      <c r="H21" s="95">
        <v>1</v>
      </c>
      <c r="I21" s="97">
        <v>1</v>
      </c>
      <c r="J21" s="98">
        <v>1</v>
      </c>
      <c r="K21" s="96">
        <v>0</v>
      </c>
      <c r="L21" s="95">
        <v>1</v>
      </c>
      <c r="M21" s="27">
        <f t="shared" si="2"/>
        <v>5</v>
      </c>
      <c r="N21" s="28" t="str">
        <f t="shared" si="3"/>
        <v>"3"</v>
      </c>
      <c r="O21" s="29" t="str">
        <f t="shared" si="4"/>
        <v>нет</v>
      </c>
      <c r="P21" s="30">
        <f t="shared" si="5"/>
        <v>0</v>
      </c>
    </row>
    <row r="22" spans="1:16" ht="15">
      <c r="A22" s="90">
        <v>8</v>
      </c>
      <c r="B22" s="91" t="s">
        <v>151</v>
      </c>
      <c r="C22" s="92"/>
      <c r="D22" s="93">
        <v>1</v>
      </c>
      <c r="E22" s="94">
        <v>1</v>
      </c>
      <c r="F22" s="95">
        <v>1</v>
      </c>
      <c r="G22" s="96">
        <v>1</v>
      </c>
      <c r="H22" s="95">
        <v>1</v>
      </c>
      <c r="I22" s="97">
        <v>1</v>
      </c>
      <c r="J22" s="98">
        <v>1</v>
      </c>
      <c r="K22" s="96">
        <v>1</v>
      </c>
      <c r="L22" s="95">
        <v>1</v>
      </c>
      <c r="M22" s="27">
        <f t="shared" si="2"/>
        <v>8</v>
      </c>
      <c r="N22" s="28" t="str">
        <f t="shared" si="3"/>
        <v>"5"</v>
      </c>
      <c r="O22" s="29" t="str">
        <f t="shared" si="4"/>
        <v>нет</v>
      </c>
      <c r="P22" s="30">
        <f t="shared" si="5"/>
        <v>0</v>
      </c>
    </row>
    <row r="23" spans="1:16" ht="15">
      <c r="A23" s="90">
        <v>9</v>
      </c>
      <c r="B23" s="91" t="s">
        <v>152</v>
      </c>
      <c r="C23" s="92"/>
      <c r="D23" s="93">
        <v>1</v>
      </c>
      <c r="E23" s="94">
        <v>0</v>
      </c>
      <c r="F23" s="95">
        <v>0</v>
      </c>
      <c r="G23" s="96">
        <v>1</v>
      </c>
      <c r="H23" s="95">
        <v>1</v>
      </c>
      <c r="I23" s="97">
        <v>0</v>
      </c>
      <c r="J23" s="98">
        <v>1</v>
      </c>
      <c r="K23" s="96">
        <v>1</v>
      </c>
      <c r="L23" s="95">
        <v>1</v>
      </c>
      <c r="M23" s="27">
        <f t="shared" si="2"/>
        <v>5</v>
      </c>
      <c r="N23" s="28" t="str">
        <f t="shared" si="3"/>
        <v>"3"</v>
      </c>
      <c r="O23" s="29" t="str">
        <f t="shared" si="4"/>
        <v>нет</v>
      </c>
      <c r="P23" s="30">
        <f t="shared" si="5"/>
        <v>0</v>
      </c>
    </row>
    <row r="24" spans="1:16" ht="15.75" thickBot="1">
      <c r="A24" s="109">
        <v>10</v>
      </c>
      <c r="B24" s="100" t="s">
        <v>153</v>
      </c>
      <c r="C24" s="101"/>
      <c r="D24" s="102">
        <v>2</v>
      </c>
      <c r="E24" s="103">
        <v>0</v>
      </c>
      <c r="F24" s="104">
        <v>0</v>
      </c>
      <c r="G24" s="105">
        <v>1</v>
      </c>
      <c r="H24" s="104">
        <v>0</v>
      </c>
      <c r="I24" s="106">
        <v>0</v>
      </c>
      <c r="J24" s="107">
        <v>0</v>
      </c>
      <c r="K24" s="105">
        <v>1</v>
      </c>
      <c r="L24" s="104">
        <v>0</v>
      </c>
      <c r="M24" s="37">
        <f t="shared" si="2"/>
        <v>2</v>
      </c>
      <c r="N24" s="38" t="str">
        <f t="shared" si="3"/>
        <v>"2"</v>
      </c>
      <c r="O24" s="33" t="str">
        <f t="shared" si="4"/>
        <v>нет</v>
      </c>
      <c r="P24" s="34">
        <f t="shared" si="5"/>
        <v>0</v>
      </c>
    </row>
    <row r="25" spans="1:16" ht="15">
      <c r="A25" s="81">
        <v>11</v>
      </c>
      <c r="B25" s="82" t="s">
        <v>154</v>
      </c>
      <c r="C25" s="83"/>
      <c r="D25" s="84">
        <v>3</v>
      </c>
      <c r="E25" s="85">
        <v>0</v>
      </c>
      <c r="F25" s="86">
        <v>0</v>
      </c>
      <c r="G25" s="87">
        <v>1</v>
      </c>
      <c r="H25" s="86">
        <v>0</v>
      </c>
      <c r="I25" s="88">
        <v>1</v>
      </c>
      <c r="J25" s="89">
        <v>1</v>
      </c>
      <c r="K25" s="87">
        <v>0</v>
      </c>
      <c r="L25" s="86">
        <v>0</v>
      </c>
      <c r="M25" s="23">
        <f t="shared" si="2"/>
        <v>3</v>
      </c>
      <c r="N25" s="24" t="str">
        <f t="shared" si="3"/>
        <v>"2"</v>
      </c>
      <c r="O25" s="25" t="str">
        <f t="shared" si="4"/>
        <v>нет</v>
      </c>
      <c r="P25" s="26">
        <f t="shared" si="5"/>
        <v>0</v>
      </c>
    </row>
    <row r="26" spans="1:16" ht="15">
      <c r="A26" s="90">
        <v>12</v>
      </c>
      <c r="B26" s="91" t="s">
        <v>155</v>
      </c>
      <c r="C26" s="92"/>
      <c r="D26" s="93">
        <v>3</v>
      </c>
      <c r="E26" s="94">
        <v>0</v>
      </c>
      <c r="F26" s="95">
        <v>1</v>
      </c>
      <c r="G26" s="96">
        <v>1</v>
      </c>
      <c r="H26" s="95">
        <v>1</v>
      </c>
      <c r="I26" s="97">
        <v>1</v>
      </c>
      <c r="J26" s="98">
        <v>1</v>
      </c>
      <c r="K26" s="96">
        <v>0</v>
      </c>
      <c r="L26" s="95">
        <v>1</v>
      </c>
      <c r="M26" s="27">
        <f t="shared" si="2"/>
        <v>6</v>
      </c>
      <c r="N26" s="28" t="str">
        <f t="shared" si="3"/>
        <v>"3"</v>
      </c>
      <c r="O26" s="29" t="str">
        <f t="shared" si="4"/>
        <v>нет</v>
      </c>
      <c r="P26" s="30">
        <f t="shared" si="5"/>
        <v>0</v>
      </c>
    </row>
    <row r="27" spans="1:16" ht="25.5">
      <c r="A27" s="90">
        <v>13</v>
      </c>
      <c r="B27" s="91" t="s">
        <v>156</v>
      </c>
      <c r="C27" s="92"/>
      <c r="D27" s="93">
        <v>1</v>
      </c>
      <c r="E27" s="94">
        <v>0</v>
      </c>
      <c r="F27" s="95">
        <v>1</v>
      </c>
      <c r="G27" s="96">
        <v>1</v>
      </c>
      <c r="H27" s="95">
        <v>1</v>
      </c>
      <c r="I27" s="97">
        <v>0</v>
      </c>
      <c r="J27" s="98">
        <v>1</v>
      </c>
      <c r="K27" s="96">
        <v>1</v>
      </c>
      <c r="L27" s="95">
        <v>0</v>
      </c>
      <c r="M27" s="27">
        <f t="shared" si="2"/>
        <v>5</v>
      </c>
      <c r="N27" s="28" t="str">
        <f t="shared" si="3"/>
        <v>"3"</v>
      </c>
      <c r="O27" s="29" t="str">
        <f t="shared" si="4"/>
        <v>нет</v>
      </c>
      <c r="P27" s="30">
        <f t="shared" si="5"/>
        <v>0</v>
      </c>
    </row>
    <row r="28" spans="1:16" ht="15">
      <c r="A28" s="90">
        <v>14</v>
      </c>
      <c r="B28" s="91" t="s">
        <v>157</v>
      </c>
      <c r="C28" s="92"/>
      <c r="D28" s="93">
        <v>2</v>
      </c>
      <c r="E28" s="94">
        <v>0</v>
      </c>
      <c r="F28" s="95">
        <v>0</v>
      </c>
      <c r="G28" s="96">
        <v>1</v>
      </c>
      <c r="H28" s="95">
        <v>1</v>
      </c>
      <c r="I28" s="97">
        <v>1</v>
      </c>
      <c r="J28" s="98">
        <v>1</v>
      </c>
      <c r="K28" s="96">
        <v>1</v>
      </c>
      <c r="L28" s="95">
        <v>1</v>
      </c>
      <c r="M28" s="27">
        <f t="shared" si="2"/>
        <v>6</v>
      </c>
      <c r="N28" s="28" t="str">
        <f t="shared" si="3"/>
        <v>"3"</v>
      </c>
      <c r="O28" s="29" t="str">
        <f t="shared" si="4"/>
        <v>нет</v>
      </c>
      <c r="P28" s="30">
        <f t="shared" si="5"/>
        <v>0</v>
      </c>
    </row>
    <row r="29" spans="1:16" ht="26.25" thickBot="1">
      <c r="A29" s="99">
        <v>15</v>
      </c>
      <c r="B29" s="100" t="s">
        <v>158</v>
      </c>
      <c r="C29" s="101"/>
      <c r="D29" s="102">
        <v>4</v>
      </c>
      <c r="E29" s="103">
        <v>0</v>
      </c>
      <c r="F29" s="104">
        <v>0</v>
      </c>
      <c r="G29" s="105">
        <v>1</v>
      </c>
      <c r="H29" s="104">
        <v>1</v>
      </c>
      <c r="I29" s="106">
        <v>1</v>
      </c>
      <c r="J29" s="107">
        <v>1</v>
      </c>
      <c r="K29" s="105">
        <v>1</v>
      </c>
      <c r="L29" s="104">
        <v>1</v>
      </c>
      <c r="M29" s="31">
        <f t="shared" si="2"/>
        <v>6</v>
      </c>
      <c r="N29" s="32" t="str">
        <f t="shared" si="3"/>
        <v>"3"</v>
      </c>
      <c r="O29" s="33" t="str">
        <f t="shared" si="4"/>
        <v>нет</v>
      </c>
      <c r="P29" s="34">
        <f t="shared" si="5"/>
        <v>0</v>
      </c>
    </row>
    <row r="30" spans="1:16" ht="15">
      <c r="A30" s="108">
        <v>16</v>
      </c>
      <c r="B30" s="82" t="s">
        <v>159</v>
      </c>
      <c r="C30" s="83"/>
      <c r="D30" s="84">
        <v>3</v>
      </c>
      <c r="E30" s="85">
        <v>0</v>
      </c>
      <c r="F30" s="86">
        <v>1</v>
      </c>
      <c r="G30" s="87">
        <v>1</v>
      </c>
      <c r="H30" s="86">
        <v>1</v>
      </c>
      <c r="I30" s="88">
        <v>1</v>
      </c>
      <c r="J30" s="89">
        <v>1</v>
      </c>
      <c r="K30" s="87">
        <v>0</v>
      </c>
      <c r="L30" s="86">
        <v>1</v>
      </c>
      <c r="M30" s="35">
        <f t="shared" si="2"/>
        <v>6</v>
      </c>
      <c r="N30" s="36" t="str">
        <f t="shared" si="3"/>
        <v>"3"</v>
      </c>
      <c r="O30" s="25" t="str">
        <f t="shared" si="4"/>
        <v>нет</v>
      </c>
      <c r="P30" s="26">
        <f t="shared" si="5"/>
        <v>0</v>
      </c>
    </row>
    <row r="31" spans="1:16" ht="15">
      <c r="A31" s="90">
        <v>17</v>
      </c>
      <c r="B31" s="91"/>
      <c r="C31" s="92"/>
      <c r="D31" s="93"/>
      <c r="E31" s="94"/>
      <c r="F31" s="95"/>
      <c r="G31" s="96"/>
      <c r="H31" s="95"/>
      <c r="I31" s="97"/>
      <c r="J31" s="98"/>
      <c r="K31" s="96"/>
      <c r="L31" s="95"/>
      <c r="M31" s="27">
        <f t="shared" si="2"/>
      </c>
      <c r="N31" s="28">
        <f t="shared" si="3"/>
      </c>
      <c r="O31" s="29">
        <f t="shared" si="4"/>
      </c>
      <c r="P31" s="30">
        <f t="shared" si="5"/>
      </c>
    </row>
    <row r="32" spans="1:16" ht="15">
      <c r="A32" s="90">
        <v>18</v>
      </c>
      <c r="B32" s="91"/>
      <c r="C32" s="92"/>
      <c r="D32" s="93"/>
      <c r="E32" s="94"/>
      <c r="F32" s="95"/>
      <c r="G32" s="96"/>
      <c r="H32" s="95"/>
      <c r="I32" s="97"/>
      <c r="J32" s="98"/>
      <c r="K32" s="96"/>
      <c r="L32" s="95"/>
      <c r="M32" s="27">
        <f t="shared" si="2"/>
      </c>
      <c r="N32" s="28">
        <f t="shared" si="3"/>
      </c>
      <c r="O32" s="29">
        <f t="shared" si="4"/>
      </c>
      <c r="P32" s="30">
        <f t="shared" si="5"/>
      </c>
    </row>
    <row r="33" spans="1:16" ht="15">
      <c r="A33" s="90">
        <v>19</v>
      </c>
      <c r="B33" s="91"/>
      <c r="C33" s="92"/>
      <c r="D33" s="93"/>
      <c r="E33" s="94"/>
      <c r="F33" s="95"/>
      <c r="G33" s="96"/>
      <c r="H33" s="95"/>
      <c r="I33" s="97"/>
      <c r="J33" s="98"/>
      <c r="K33" s="96"/>
      <c r="L33" s="95"/>
      <c r="M33" s="27">
        <f t="shared" si="2"/>
      </c>
      <c r="N33" s="28">
        <f t="shared" si="3"/>
      </c>
      <c r="O33" s="29">
        <f t="shared" si="4"/>
      </c>
      <c r="P33" s="30">
        <f t="shared" si="5"/>
      </c>
    </row>
    <row r="34" spans="1:16" ht="15.75" thickBot="1">
      <c r="A34" s="109">
        <v>20</v>
      </c>
      <c r="B34" s="100"/>
      <c r="C34" s="101"/>
      <c r="D34" s="102"/>
      <c r="E34" s="103"/>
      <c r="F34" s="104"/>
      <c r="G34" s="105"/>
      <c r="H34" s="104"/>
      <c r="I34" s="106"/>
      <c r="J34" s="107"/>
      <c r="K34" s="105"/>
      <c r="L34" s="104"/>
      <c r="M34" s="37">
        <f t="shared" si="2"/>
      </c>
      <c r="N34" s="38">
        <f t="shared" si="3"/>
      </c>
      <c r="O34" s="33">
        <f t="shared" si="4"/>
      </c>
      <c r="P34" s="34">
        <f t="shared" si="5"/>
      </c>
    </row>
    <row r="35" spans="1:16" ht="15">
      <c r="A35" s="81">
        <v>21</v>
      </c>
      <c r="B35" s="82"/>
      <c r="C35" s="83"/>
      <c r="D35" s="84"/>
      <c r="E35" s="85"/>
      <c r="F35" s="86"/>
      <c r="G35" s="87"/>
      <c r="H35" s="86"/>
      <c r="I35" s="88"/>
      <c r="J35" s="89"/>
      <c r="K35" s="87"/>
      <c r="L35" s="86"/>
      <c r="M35" s="23">
        <f t="shared" si="2"/>
      </c>
      <c r="N35" s="24">
        <f t="shared" si="3"/>
      </c>
      <c r="O35" s="25">
        <f t="shared" si="4"/>
      </c>
      <c r="P35" s="26">
        <f t="shared" si="5"/>
      </c>
    </row>
    <row r="36" spans="1:16" ht="15">
      <c r="A36" s="90">
        <v>22</v>
      </c>
      <c r="B36" s="91"/>
      <c r="C36" s="92"/>
      <c r="D36" s="93"/>
      <c r="E36" s="94"/>
      <c r="F36" s="95"/>
      <c r="G36" s="96"/>
      <c r="H36" s="95"/>
      <c r="I36" s="97"/>
      <c r="J36" s="98"/>
      <c r="K36" s="96"/>
      <c r="L36" s="95"/>
      <c r="M36" s="27">
        <f t="shared" si="2"/>
      </c>
      <c r="N36" s="28">
        <f t="shared" si="3"/>
      </c>
      <c r="O36" s="29">
        <f t="shared" si="4"/>
      </c>
      <c r="P36" s="30">
        <f t="shared" si="5"/>
      </c>
    </row>
    <row r="37" spans="1:16" ht="15">
      <c r="A37" s="90">
        <v>23</v>
      </c>
      <c r="B37" s="91"/>
      <c r="C37" s="92"/>
      <c r="D37" s="93"/>
      <c r="E37" s="94"/>
      <c r="F37" s="95"/>
      <c r="G37" s="96"/>
      <c r="H37" s="95"/>
      <c r="I37" s="97"/>
      <c r="J37" s="98"/>
      <c r="K37" s="96"/>
      <c r="L37" s="95"/>
      <c r="M37" s="27">
        <f t="shared" si="2"/>
      </c>
      <c r="N37" s="28">
        <f t="shared" si="3"/>
      </c>
      <c r="O37" s="29">
        <f t="shared" si="4"/>
      </c>
      <c r="P37" s="30">
        <f t="shared" si="5"/>
      </c>
    </row>
    <row r="38" spans="1:16" ht="15">
      <c r="A38" s="90">
        <v>24</v>
      </c>
      <c r="B38" s="91"/>
      <c r="C38" s="92"/>
      <c r="D38" s="93"/>
      <c r="E38" s="94"/>
      <c r="F38" s="95"/>
      <c r="G38" s="96"/>
      <c r="H38" s="95"/>
      <c r="I38" s="97"/>
      <c r="J38" s="98"/>
      <c r="K38" s="96"/>
      <c r="L38" s="95"/>
      <c r="M38" s="27">
        <f t="shared" si="2"/>
      </c>
      <c r="N38" s="28">
        <f t="shared" si="3"/>
      </c>
      <c r="O38" s="29">
        <f t="shared" si="4"/>
      </c>
      <c r="P38" s="30">
        <f t="shared" si="5"/>
      </c>
    </row>
    <row r="39" spans="1:16" ht="15.75" thickBot="1">
      <c r="A39" s="99">
        <v>25</v>
      </c>
      <c r="B39" s="100"/>
      <c r="C39" s="101"/>
      <c r="D39" s="102"/>
      <c r="E39" s="103"/>
      <c r="F39" s="104"/>
      <c r="G39" s="105"/>
      <c r="H39" s="104"/>
      <c r="I39" s="106"/>
      <c r="J39" s="107"/>
      <c r="K39" s="105"/>
      <c r="L39" s="104"/>
      <c r="M39" s="31">
        <f t="shared" si="2"/>
      </c>
      <c r="N39" s="32">
        <f t="shared" si="3"/>
      </c>
      <c r="O39" s="33">
        <f t="shared" si="4"/>
      </c>
      <c r="P39" s="34">
        <f t="shared" si="5"/>
      </c>
    </row>
    <row r="40" spans="1:16" ht="15">
      <c r="A40" s="81">
        <v>26</v>
      </c>
      <c r="B40" s="82"/>
      <c r="C40" s="83"/>
      <c r="D40" s="84"/>
      <c r="E40" s="85"/>
      <c r="F40" s="86"/>
      <c r="G40" s="87"/>
      <c r="H40" s="86"/>
      <c r="I40" s="88"/>
      <c r="J40" s="89"/>
      <c r="K40" s="87"/>
      <c r="L40" s="86"/>
      <c r="M40" s="23">
        <f t="shared" si="2"/>
      </c>
      <c r="N40" s="24">
        <f t="shared" si="3"/>
      </c>
      <c r="O40" s="25">
        <f t="shared" si="4"/>
      </c>
      <c r="P40" s="26">
        <f aca="true" t="shared" si="6" ref="P40:P54">IF(O40="","",IF(O40="нет",0,1))</f>
      </c>
    </row>
    <row r="41" spans="1:16" ht="15">
      <c r="A41" s="90">
        <v>27</v>
      </c>
      <c r="B41" s="91"/>
      <c r="C41" s="92"/>
      <c r="D41" s="93"/>
      <c r="E41" s="94"/>
      <c r="F41" s="95"/>
      <c r="G41" s="96"/>
      <c r="H41" s="95"/>
      <c r="I41" s="97"/>
      <c r="J41" s="98"/>
      <c r="K41" s="96"/>
      <c r="L41" s="95"/>
      <c r="M41" s="27">
        <f t="shared" si="2"/>
      </c>
      <c r="N41" s="28">
        <f t="shared" si="3"/>
      </c>
      <c r="O41" s="29">
        <f t="shared" si="4"/>
      </c>
      <c r="P41" s="30">
        <f t="shared" si="6"/>
      </c>
    </row>
    <row r="42" spans="1:16" ht="15">
      <c r="A42" s="90">
        <v>28</v>
      </c>
      <c r="B42" s="91"/>
      <c r="C42" s="92"/>
      <c r="D42" s="93"/>
      <c r="E42" s="94"/>
      <c r="F42" s="95"/>
      <c r="G42" s="96"/>
      <c r="H42" s="95"/>
      <c r="I42" s="97"/>
      <c r="J42" s="98"/>
      <c r="K42" s="96"/>
      <c r="L42" s="95"/>
      <c r="M42" s="27">
        <f t="shared" si="2"/>
      </c>
      <c r="N42" s="28">
        <f t="shared" si="3"/>
      </c>
      <c r="O42" s="29">
        <f t="shared" si="4"/>
      </c>
      <c r="P42" s="30">
        <f t="shared" si="6"/>
      </c>
    </row>
    <row r="43" spans="1:16" ht="15">
      <c r="A43" s="90">
        <v>29</v>
      </c>
      <c r="B43" s="91"/>
      <c r="C43" s="92"/>
      <c r="D43" s="93"/>
      <c r="E43" s="94"/>
      <c r="F43" s="95"/>
      <c r="G43" s="96"/>
      <c r="H43" s="95"/>
      <c r="I43" s="97"/>
      <c r="J43" s="98"/>
      <c r="K43" s="96"/>
      <c r="L43" s="95"/>
      <c r="M43" s="27">
        <f t="shared" si="2"/>
      </c>
      <c r="N43" s="28">
        <f t="shared" si="3"/>
      </c>
      <c r="O43" s="29">
        <f t="shared" si="4"/>
      </c>
      <c r="P43" s="30">
        <f t="shared" si="6"/>
      </c>
    </row>
    <row r="44" spans="1:16" ht="15.75" thickBot="1">
      <c r="A44" s="99">
        <v>30</v>
      </c>
      <c r="B44" s="100"/>
      <c r="C44" s="101"/>
      <c r="D44" s="102"/>
      <c r="E44" s="103"/>
      <c r="F44" s="104"/>
      <c r="G44" s="105"/>
      <c r="H44" s="104"/>
      <c r="I44" s="106"/>
      <c r="J44" s="107"/>
      <c r="K44" s="105"/>
      <c r="L44" s="104"/>
      <c r="M44" s="31">
        <f t="shared" si="2"/>
      </c>
      <c r="N44" s="32">
        <f t="shared" si="3"/>
      </c>
      <c r="O44" s="33">
        <f t="shared" si="4"/>
      </c>
      <c r="P44" s="34">
        <f t="shared" si="6"/>
      </c>
    </row>
    <row r="45" spans="1:16" ht="15">
      <c r="A45" s="81">
        <v>31</v>
      </c>
      <c r="B45" s="82"/>
      <c r="C45" s="83"/>
      <c r="D45" s="84"/>
      <c r="E45" s="85"/>
      <c r="F45" s="86"/>
      <c r="G45" s="87"/>
      <c r="H45" s="86"/>
      <c r="I45" s="88"/>
      <c r="J45" s="89"/>
      <c r="K45" s="87"/>
      <c r="L45" s="86"/>
      <c r="M45" s="23">
        <f t="shared" si="2"/>
      </c>
      <c r="N45" s="24">
        <f t="shared" si="3"/>
      </c>
      <c r="O45" s="25">
        <f t="shared" si="4"/>
      </c>
      <c r="P45" s="26">
        <f t="shared" si="6"/>
      </c>
    </row>
    <row r="46" spans="1:16" ht="15">
      <c r="A46" s="90">
        <v>32</v>
      </c>
      <c r="B46" s="91"/>
      <c r="C46" s="92"/>
      <c r="D46" s="93"/>
      <c r="E46" s="94"/>
      <c r="F46" s="95"/>
      <c r="G46" s="96"/>
      <c r="H46" s="95"/>
      <c r="I46" s="97"/>
      <c r="J46" s="98"/>
      <c r="K46" s="96"/>
      <c r="L46" s="95"/>
      <c r="M46" s="27">
        <f t="shared" si="2"/>
      </c>
      <c r="N46" s="28">
        <f t="shared" si="3"/>
      </c>
      <c r="O46" s="29">
        <f t="shared" si="4"/>
      </c>
      <c r="P46" s="30">
        <f t="shared" si="6"/>
      </c>
    </row>
    <row r="47" spans="1:16" ht="15">
      <c r="A47" s="90">
        <v>33</v>
      </c>
      <c r="B47" s="91"/>
      <c r="C47" s="92"/>
      <c r="D47" s="93"/>
      <c r="E47" s="94"/>
      <c r="F47" s="95"/>
      <c r="G47" s="96"/>
      <c r="H47" s="95"/>
      <c r="I47" s="97"/>
      <c r="J47" s="98"/>
      <c r="K47" s="96"/>
      <c r="L47" s="95"/>
      <c r="M47" s="27">
        <f t="shared" si="2"/>
      </c>
      <c r="N47" s="28">
        <f t="shared" si="3"/>
      </c>
      <c r="O47" s="29">
        <f t="shared" si="4"/>
      </c>
      <c r="P47" s="30">
        <f t="shared" si="6"/>
      </c>
    </row>
    <row r="48" spans="1:16" ht="15">
      <c r="A48" s="90">
        <v>34</v>
      </c>
      <c r="B48" s="91"/>
      <c r="C48" s="92"/>
      <c r="D48" s="93"/>
      <c r="E48" s="94"/>
      <c r="F48" s="95"/>
      <c r="G48" s="96"/>
      <c r="H48" s="95"/>
      <c r="I48" s="97"/>
      <c r="J48" s="98"/>
      <c r="K48" s="96"/>
      <c r="L48" s="95"/>
      <c r="M48" s="27">
        <f t="shared" si="2"/>
      </c>
      <c r="N48" s="28">
        <f t="shared" si="3"/>
      </c>
      <c r="O48" s="29">
        <f t="shared" si="4"/>
      </c>
      <c r="P48" s="30">
        <f t="shared" si="6"/>
      </c>
    </row>
    <row r="49" spans="1:16" ht="15.75" thickBot="1">
      <c r="A49" s="99">
        <v>35</v>
      </c>
      <c r="B49" s="100"/>
      <c r="C49" s="101"/>
      <c r="D49" s="102"/>
      <c r="E49" s="103"/>
      <c r="F49" s="104"/>
      <c r="G49" s="105"/>
      <c r="H49" s="104"/>
      <c r="I49" s="106"/>
      <c r="J49" s="107"/>
      <c r="K49" s="105"/>
      <c r="L49" s="104"/>
      <c r="M49" s="31">
        <f t="shared" si="2"/>
      </c>
      <c r="N49" s="32">
        <f t="shared" si="3"/>
      </c>
      <c r="O49" s="33">
        <f t="shared" si="4"/>
      </c>
      <c r="P49" s="34">
        <f t="shared" si="6"/>
      </c>
    </row>
    <row r="50" spans="1:16" ht="15">
      <c r="A50" s="81">
        <v>36</v>
      </c>
      <c r="B50" s="82"/>
      <c r="C50" s="83"/>
      <c r="D50" s="84"/>
      <c r="E50" s="85"/>
      <c r="F50" s="86"/>
      <c r="G50" s="87"/>
      <c r="H50" s="86"/>
      <c r="I50" s="88"/>
      <c r="J50" s="89"/>
      <c r="K50" s="87"/>
      <c r="L50" s="86"/>
      <c r="M50" s="23">
        <f t="shared" si="2"/>
      </c>
      <c r="N50" s="24">
        <f t="shared" si="3"/>
      </c>
      <c r="O50" s="25">
        <f t="shared" si="4"/>
      </c>
      <c r="P50" s="26">
        <f t="shared" si="6"/>
      </c>
    </row>
    <row r="51" spans="1:16" ht="15">
      <c r="A51" s="90">
        <v>37</v>
      </c>
      <c r="B51" s="91"/>
      <c r="C51" s="92"/>
      <c r="D51" s="93"/>
      <c r="E51" s="94"/>
      <c r="F51" s="95"/>
      <c r="G51" s="96"/>
      <c r="H51" s="95"/>
      <c r="I51" s="97"/>
      <c r="J51" s="98"/>
      <c r="K51" s="96"/>
      <c r="L51" s="95"/>
      <c r="M51" s="27">
        <f t="shared" si="2"/>
      </c>
      <c r="N51" s="28">
        <f t="shared" si="3"/>
      </c>
      <c r="O51" s="29">
        <f t="shared" si="4"/>
      </c>
      <c r="P51" s="30">
        <f t="shared" si="6"/>
      </c>
    </row>
    <row r="52" spans="1:16" ht="15">
      <c r="A52" s="90">
        <v>38</v>
      </c>
      <c r="B52" s="91"/>
      <c r="C52" s="92"/>
      <c r="D52" s="93"/>
      <c r="E52" s="94"/>
      <c r="F52" s="95"/>
      <c r="G52" s="96"/>
      <c r="H52" s="95"/>
      <c r="I52" s="97"/>
      <c r="J52" s="98"/>
      <c r="K52" s="96"/>
      <c r="L52" s="95"/>
      <c r="M52" s="27">
        <f t="shared" si="2"/>
      </c>
      <c r="N52" s="28">
        <f t="shared" si="3"/>
      </c>
      <c r="O52" s="29">
        <f t="shared" si="4"/>
      </c>
      <c r="P52" s="30">
        <f t="shared" si="6"/>
      </c>
    </row>
    <row r="53" spans="1:16" ht="15">
      <c r="A53" s="90">
        <v>39</v>
      </c>
      <c r="B53" s="91"/>
      <c r="C53" s="92"/>
      <c r="D53" s="93"/>
      <c r="E53" s="94"/>
      <c r="F53" s="95"/>
      <c r="G53" s="96"/>
      <c r="H53" s="95"/>
      <c r="I53" s="97"/>
      <c r="J53" s="98"/>
      <c r="K53" s="96"/>
      <c r="L53" s="95"/>
      <c r="M53" s="27">
        <f t="shared" si="2"/>
      </c>
      <c r="N53" s="28">
        <f t="shared" si="3"/>
      </c>
      <c r="O53" s="29">
        <f t="shared" si="4"/>
      </c>
      <c r="P53" s="30">
        <f t="shared" si="6"/>
      </c>
    </row>
    <row r="54" spans="1:16" ht="15.75" thickBot="1">
      <c r="A54" s="99">
        <v>40</v>
      </c>
      <c r="B54" s="100"/>
      <c r="C54" s="101"/>
      <c r="D54" s="102"/>
      <c r="E54" s="103"/>
      <c r="F54" s="104"/>
      <c r="G54" s="105"/>
      <c r="H54" s="104"/>
      <c r="I54" s="106"/>
      <c r="J54" s="107"/>
      <c r="K54" s="105"/>
      <c r="L54" s="104"/>
      <c r="M54" s="31">
        <f t="shared" si="2"/>
      </c>
      <c r="N54" s="32">
        <f t="shared" si="3"/>
      </c>
      <c r="O54" s="33">
        <f t="shared" si="4"/>
      </c>
      <c r="P54" s="34">
        <f t="shared" si="6"/>
      </c>
    </row>
    <row r="56" spans="2:4" ht="15">
      <c r="B56" s="9" t="s">
        <v>94</v>
      </c>
      <c r="D56" s="9" t="s">
        <v>90</v>
      </c>
    </row>
    <row r="57" spans="2:4" ht="15">
      <c r="B57" s="9">
        <v>1</v>
      </c>
      <c r="D57" s="9" t="s">
        <v>89</v>
      </c>
    </row>
    <row r="58" spans="2:4" ht="15">
      <c r="B58" s="9">
        <v>2</v>
      </c>
      <c r="D58" s="9" t="s">
        <v>91</v>
      </c>
    </row>
    <row r="59" spans="1:4" ht="15">
      <c r="A59" s="39"/>
      <c r="B59" s="9">
        <v>3</v>
      </c>
      <c r="D59" s="9" t="s">
        <v>115</v>
      </c>
    </row>
  </sheetData>
  <sheetProtection password="EE1B" sheet="1" formatRows="0"/>
  <conditionalFormatting sqref="E15:L54">
    <cfRule type="expression" priority="11" dxfId="1" stopIfTrue="1">
      <formula>E15&gt;E$11</formula>
    </cfRule>
  </conditionalFormatting>
  <conditionalFormatting sqref="D6 E5 K1 M1">
    <cfRule type="containsBlanks" priority="6" dxfId="1" stopIfTrue="1">
      <formula>LEN(TRIM(D1))=0</formula>
    </cfRule>
  </conditionalFormatting>
  <conditionalFormatting sqref="C15:C54">
    <cfRule type="expression" priority="247" dxfId="1">
      <formula>AND(SUM($D15:$L15)&lt;&gt;0,$C15="")</formula>
    </cfRule>
  </conditionalFormatting>
  <conditionalFormatting sqref="D15:L54">
    <cfRule type="expression" priority="248" dxfId="1" stopIfTrue="1">
      <formula>AND($B15&lt;&gt;"",$C15="да",$D15="")</formula>
    </cfRule>
    <cfRule type="expression" priority="249" dxfId="0" stopIfTrue="1">
      <formula>AND(SUM($D15)=0,COUNTA($E15:$L15)&gt;0)</formula>
    </cfRule>
  </conditionalFormatting>
  <dataValidations count="5">
    <dataValidation errorStyle="warning" type="list" allowBlank="1" showInputMessage="1" showErrorMessage="1" sqref="C15:C54">
      <formula1>"да,нет"</formula1>
    </dataValidation>
    <dataValidation type="list" allowBlank="1" showInputMessage="1" showErrorMessage="1" promptTitle="Введите тип класса" prompt="общ - общеобразовательный класс;&#10;про - профильный по предмету данной КДР;&#10;лиц - лицейский класс;&#10;лицпро - лицейский класс с профилем по предмету КДР;&#10;гим - гимназический класс;&#10;гимпро - гимназический класс с профилем по предмету КДР" sqref="D6">
      <formula1>$P$3:$P$9</formula1>
    </dataValidation>
    <dataValidation allowBlank="1" showInputMessage="1" showErrorMessage="1" prompt="Укажите наименование образовательной организации, например, СОШ №3" sqref="M1"/>
    <dataValidation allowBlank="1" prompt="Укажите класс с литерой (если есть)" sqref="K1"/>
    <dataValidation type="whole" allowBlank="1" showInputMessage="1" showErrorMessage="1" sqref="E15:L54">
      <formula1>0</formula1>
      <formula2>E$11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"/>
  <sheetViews>
    <sheetView view="pageBreakPreview" zoomScale="90" zoomScaleSheetLayoutView="90" zoomScalePageLayoutView="0" workbookViewId="0" topLeftCell="A1">
      <selection activeCell="E3" sqref="E3"/>
    </sheetView>
  </sheetViews>
  <sheetFormatPr defaultColWidth="9.140625" defaultRowHeight="15"/>
  <cols>
    <col min="1" max="1" width="9.140625" style="9" customWidth="1"/>
    <col min="2" max="2" width="19.140625" style="9" customWidth="1"/>
    <col min="3" max="3" width="8.28125" style="9" hidden="1" customWidth="1"/>
    <col min="4" max="4" width="7.57421875" style="9" customWidth="1"/>
    <col min="5" max="11" width="6.140625" style="9" customWidth="1"/>
    <col min="12" max="12" width="8.57421875" style="9" bestFit="1" customWidth="1"/>
    <col min="13" max="13" width="6.57421875" style="9" customWidth="1"/>
    <col min="14" max="14" width="12.57421875" style="9" customWidth="1"/>
    <col min="15" max="15" width="17.7109375" style="9" customWidth="1"/>
    <col min="16" max="16" width="12.7109375" style="9" hidden="1" customWidth="1"/>
    <col min="17" max="16384" width="9.140625" style="9" customWidth="1"/>
  </cols>
  <sheetData>
    <row r="1" spans="1:15" ht="15">
      <c r="A1" s="40"/>
      <c r="B1" s="40"/>
      <c r="C1" s="40"/>
      <c r="D1" s="40"/>
      <c r="E1" s="40"/>
      <c r="F1" s="40"/>
      <c r="G1" s="40"/>
      <c r="H1" s="40"/>
      <c r="I1" s="40"/>
      <c r="J1" s="79" t="s">
        <v>127</v>
      </c>
      <c r="K1" s="111"/>
      <c r="L1" s="40" t="s">
        <v>16</v>
      </c>
      <c r="M1" s="112"/>
      <c r="O1" s="44" t="s">
        <v>0</v>
      </c>
    </row>
    <row r="2" spans="1:16" ht="15">
      <c r="A2" s="41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P2" s="9" t="s">
        <v>8</v>
      </c>
    </row>
    <row r="3" spans="1:16" ht="15">
      <c r="A3" s="40"/>
      <c r="B3" s="40"/>
      <c r="C3" s="42"/>
      <c r="D3" s="42" t="s">
        <v>5</v>
      </c>
      <c r="E3" s="43" t="s">
        <v>138</v>
      </c>
      <c r="F3" s="43"/>
      <c r="G3" s="43"/>
      <c r="H3" s="43"/>
      <c r="I3" s="40"/>
      <c r="J3" s="40"/>
      <c r="K3" s="40"/>
      <c r="L3" s="40"/>
      <c r="M3" s="40"/>
      <c r="N3" s="40"/>
      <c r="O3" s="40"/>
      <c r="P3" s="9" t="s">
        <v>24</v>
      </c>
    </row>
    <row r="4" spans="1:16" ht="15">
      <c r="A4" s="41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9" t="s">
        <v>109</v>
      </c>
    </row>
    <row r="5" spans="1:16" ht="15">
      <c r="A5" s="56"/>
      <c r="B5" s="56"/>
      <c r="C5" s="56"/>
      <c r="D5" s="42" t="s">
        <v>108</v>
      </c>
      <c r="E5" s="110"/>
      <c r="F5" s="43"/>
      <c r="G5" s="43"/>
      <c r="H5" s="43"/>
      <c r="I5" s="40"/>
      <c r="J5" s="40"/>
      <c r="K5" s="40"/>
      <c r="L5" s="40"/>
      <c r="M5" s="11" t="s">
        <v>14</v>
      </c>
      <c r="N5" s="11" t="s">
        <v>99</v>
      </c>
      <c r="P5" s="9" t="s">
        <v>110</v>
      </c>
    </row>
    <row r="6" spans="1:16" ht="15">
      <c r="A6" s="12"/>
      <c r="B6" s="71" t="s">
        <v>8</v>
      </c>
      <c r="D6" s="110"/>
      <c r="E6" s="10"/>
      <c r="F6" s="10"/>
      <c r="M6" s="13"/>
      <c r="N6" s="13"/>
      <c r="P6" s="9" t="s">
        <v>111</v>
      </c>
    </row>
    <row r="7" spans="1:16" ht="15">
      <c r="A7" s="14"/>
      <c r="B7" s="9" t="s">
        <v>11</v>
      </c>
      <c r="M7" s="133">
        <v>8</v>
      </c>
      <c r="N7" s="13" t="s">
        <v>100</v>
      </c>
      <c r="P7" s="9" t="s">
        <v>112</v>
      </c>
    </row>
    <row r="8" spans="1:16" ht="15">
      <c r="A8" s="14"/>
      <c r="B8" s="9" t="s">
        <v>15</v>
      </c>
      <c r="M8" s="133">
        <v>7</v>
      </c>
      <c r="N8" s="13" t="s">
        <v>101</v>
      </c>
      <c r="P8" s="9" t="s">
        <v>113</v>
      </c>
    </row>
    <row r="9" spans="1:16" ht="15">
      <c r="A9" s="14"/>
      <c r="B9" s="16" t="s">
        <v>12</v>
      </c>
      <c r="M9" s="133">
        <v>5</v>
      </c>
      <c r="N9" s="13" t="s">
        <v>102</v>
      </c>
      <c r="P9" s="9" t="s">
        <v>114</v>
      </c>
    </row>
    <row r="10" spans="1:16" ht="15">
      <c r="A10" s="14"/>
      <c r="B10" s="9" t="s">
        <v>83</v>
      </c>
      <c r="M10" s="15">
        <v>0</v>
      </c>
      <c r="N10" s="13" t="s">
        <v>103</v>
      </c>
      <c r="O10" s="17"/>
      <c r="P10" s="17"/>
    </row>
    <row r="11" spans="1:16" ht="15">
      <c r="A11" s="12"/>
      <c r="B11" s="13"/>
      <c r="C11" s="13"/>
      <c r="D11" s="11" t="s">
        <v>13</v>
      </c>
      <c r="E11" s="62">
        <v>1</v>
      </c>
      <c r="F11" s="62">
        <v>1</v>
      </c>
      <c r="G11" s="62">
        <v>1</v>
      </c>
      <c r="H11" s="62">
        <v>1</v>
      </c>
      <c r="I11" s="62">
        <v>1</v>
      </c>
      <c r="J11" s="62">
        <v>1</v>
      </c>
      <c r="K11" s="62">
        <v>1</v>
      </c>
      <c r="L11" s="62">
        <v>1</v>
      </c>
      <c r="O11" s="17"/>
      <c r="P11" s="18" t="s">
        <v>17</v>
      </c>
    </row>
    <row r="12" spans="1:16" ht="15">
      <c r="A12" s="12"/>
      <c r="B12" s="13"/>
      <c r="C12" s="13"/>
      <c r="D12" s="11" t="s">
        <v>116</v>
      </c>
      <c r="E12" s="63">
        <f aca="true" t="shared" si="0" ref="E12:L12">IF(COUNTIF($D$15:$D$54,"&gt;0")=0,"",_xlfn.SUMIFS(E$15:E$54,$D$15:$D$54,"&gt;0")/COUNTIF($D$15:$D$54,"&gt;0"))</f>
      </c>
      <c r="F12" s="63">
        <f t="shared" si="0"/>
      </c>
      <c r="G12" s="63">
        <f t="shared" si="0"/>
      </c>
      <c r="H12" s="63">
        <f t="shared" si="0"/>
      </c>
      <c r="I12" s="63">
        <f t="shared" si="0"/>
      </c>
      <c r="J12" s="63">
        <f t="shared" si="0"/>
      </c>
      <c r="K12" s="63">
        <f t="shared" si="0"/>
      </c>
      <c r="L12" s="63">
        <f t="shared" si="0"/>
      </c>
      <c r="O12" s="17"/>
      <c r="P12" s="18"/>
    </row>
    <row r="13" spans="1:16" ht="15.75" thickBot="1">
      <c r="A13" s="12"/>
      <c r="B13" s="65"/>
      <c r="C13" s="65"/>
      <c r="D13" s="66" t="s">
        <v>117</v>
      </c>
      <c r="E13" s="64">
        <f>IF(COUNTIF($D$15:$D$54,"&gt;0")=0,"",E12/E11)</f>
      </c>
      <c r="F13" s="64">
        <f aca="true" t="shared" si="1" ref="F13:K13">IF(COUNTIF($D$15:$D$54,"&gt;0")=0,"",F12/F11)</f>
      </c>
      <c r="G13" s="64">
        <f t="shared" si="1"/>
      </c>
      <c r="H13" s="64">
        <f t="shared" si="1"/>
      </c>
      <c r="I13" s="64">
        <f t="shared" si="1"/>
      </c>
      <c r="J13" s="64">
        <f t="shared" si="1"/>
      </c>
      <c r="K13" s="64">
        <f t="shared" si="1"/>
      </c>
      <c r="L13" s="64">
        <f>IF(COUNTIF($D$15:$D$54,"&gt;0")=0,"",L12/L11)</f>
      </c>
      <c r="O13" s="17"/>
      <c r="P13" s="18"/>
    </row>
    <row r="14" spans="1:16" ht="60.75" thickBot="1">
      <c r="A14" s="67" t="s">
        <v>1</v>
      </c>
      <c r="B14" s="68" t="s">
        <v>2</v>
      </c>
      <c r="C14" s="69" t="s">
        <v>10</v>
      </c>
      <c r="D14" s="70" t="s">
        <v>3</v>
      </c>
      <c r="E14" s="57" t="s">
        <v>132</v>
      </c>
      <c r="F14" s="58" t="s">
        <v>133</v>
      </c>
      <c r="G14" s="59">
        <v>2</v>
      </c>
      <c r="H14" s="58">
        <v>3</v>
      </c>
      <c r="I14" s="60">
        <v>4</v>
      </c>
      <c r="J14" s="61">
        <v>5</v>
      </c>
      <c r="K14" s="59">
        <v>6</v>
      </c>
      <c r="L14" s="58">
        <v>7</v>
      </c>
      <c r="M14" s="19" t="s">
        <v>4</v>
      </c>
      <c r="N14" s="20" t="str">
        <f>N5</f>
        <v>Оценка</v>
      </c>
      <c r="O14" s="21" t="s">
        <v>93</v>
      </c>
      <c r="P14" s="22" t="s">
        <v>92</v>
      </c>
    </row>
    <row r="15" spans="1:16" ht="15">
      <c r="A15" s="81">
        <v>1</v>
      </c>
      <c r="B15" s="82"/>
      <c r="C15" s="83"/>
      <c r="D15" s="84"/>
      <c r="E15" s="85"/>
      <c r="F15" s="86"/>
      <c r="G15" s="87"/>
      <c r="H15" s="86"/>
      <c r="I15" s="88"/>
      <c r="J15" s="89"/>
      <c r="K15" s="87"/>
      <c r="L15" s="86"/>
      <c r="M15" s="23">
        <f aca="true" t="shared" si="2" ref="M15:M54">IF(SUM(D15)&gt;0,SUM(E15:L15),"")</f>
      </c>
      <c r="N15" s="24">
        <f aca="true" t="shared" si="3" ref="N15:N54">IF(SUM(D15)&gt;0,IF(M15&gt;=$M$7,$N$7,IF(M15&gt;=$M$8,$N$8,IF(M15&gt;=$M$9,$N$9,$N$10))),"")</f>
      </c>
      <c r="O15" s="25">
        <f>IF(B15="","",IF(AND(SUM($D15)=0,COUNTA($E15:$L15)&gt;0),$D$57,IF(OR(E15&gt;E$11,F15&gt;F$11,G15&gt;G$11,H15&gt;H$11,I15&gt;I$11,J15&gt;J$11,K15&gt;K$11,L15&gt;L$11),$D$58,IF(AND($D15="",$C15="да"),$D$59,"нет"))))</f>
      </c>
      <c r="P15" s="26">
        <f>IF(O15="","",IF(O15="нет",0,1))</f>
      </c>
    </row>
    <row r="16" spans="1:16" ht="15">
      <c r="A16" s="90">
        <v>2</v>
      </c>
      <c r="B16" s="91"/>
      <c r="C16" s="92"/>
      <c r="D16" s="93"/>
      <c r="E16" s="94"/>
      <c r="F16" s="95"/>
      <c r="G16" s="96"/>
      <c r="H16" s="95"/>
      <c r="I16" s="97"/>
      <c r="J16" s="98"/>
      <c r="K16" s="96"/>
      <c r="L16" s="95"/>
      <c r="M16" s="27">
        <f t="shared" si="2"/>
      </c>
      <c r="N16" s="28">
        <f t="shared" si="3"/>
      </c>
      <c r="O16" s="29">
        <f aca="true" t="shared" si="4" ref="O16:O54">IF(B16="","",IF(AND(SUM($D16)=0,COUNTA($E16:$L16)&gt;0),$D$57,IF(OR(E16&gt;E$11,F16&gt;F$11,G16&gt;G$11,H16&gt;H$11,I16&gt;I$11,J16&gt;J$11,K16&gt;K$11,L16&gt;L$11),$D$58,IF(AND($D16="",$C16="да"),$D$59,"нет"))))</f>
      </c>
      <c r="P16" s="30">
        <f aca="true" t="shared" si="5" ref="P16:P54">IF(O16="","",IF(O16="нет",0,1))</f>
      </c>
    </row>
    <row r="17" spans="1:16" ht="15">
      <c r="A17" s="90">
        <v>3</v>
      </c>
      <c r="B17" s="91"/>
      <c r="C17" s="92"/>
      <c r="D17" s="93"/>
      <c r="E17" s="94"/>
      <c r="F17" s="95"/>
      <c r="G17" s="96"/>
      <c r="H17" s="95"/>
      <c r="I17" s="97"/>
      <c r="J17" s="98"/>
      <c r="K17" s="96"/>
      <c r="L17" s="95"/>
      <c r="M17" s="27">
        <f t="shared" si="2"/>
      </c>
      <c r="N17" s="28">
        <f t="shared" si="3"/>
      </c>
      <c r="O17" s="29">
        <f t="shared" si="4"/>
      </c>
      <c r="P17" s="30">
        <f t="shared" si="5"/>
      </c>
    </row>
    <row r="18" spans="1:16" ht="15">
      <c r="A18" s="90">
        <v>4</v>
      </c>
      <c r="B18" s="91"/>
      <c r="C18" s="92"/>
      <c r="D18" s="93"/>
      <c r="E18" s="94"/>
      <c r="F18" s="95"/>
      <c r="G18" s="96"/>
      <c r="H18" s="95"/>
      <c r="I18" s="97"/>
      <c r="J18" s="98"/>
      <c r="K18" s="96"/>
      <c r="L18" s="95"/>
      <c r="M18" s="27">
        <f t="shared" si="2"/>
      </c>
      <c r="N18" s="28">
        <f t="shared" si="3"/>
      </c>
      <c r="O18" s="29">
        <f t="shared" si="4"/>
      </c>
      <c r="P18" s="30">
        <f t="shared" si="5"/>
      </c>
    </row>
    <row r="19" spans="1:16" ht="15.75" thickBot="1">
      <c r="A19" s="99">
        <v>5</v>
      </c>
      <c r="B19" s="100"/>
      <c r="C19" s="101"/>
      <c r="D19" s="102"/>
      <c r="E19" s="103"/>
      <c r="F19" s="104"/>
      <c r="G19" s="105"/>
      <c r="H19" s="104"/>
      <c r="I19" s="106"/>
      <c r="J19" s="107"/>
      <c r="K19" s="105"/>
      <c r="L19" s="104"/>
      <c r="M19" s="31">
        <f t="shared" si="2"/>
      </c>
      <c r="N19" s="32">
        <f t="shared" si="3"/>
      </c>
      <c r="O19" s="33">
        <f t="shared" si="4"/>
      </c>
      <c r="P19" s="34">
        <f t="shared" si="5"/>
      </c>
    </row>
    <row r="20" spans="1:16" ht="15">
      <c r="A20" s="108">
        <v>6</v>
      </c>
      <c r="B20" s="82"/>
      <c r="C20" s="83"/>
      <c r="D20" s="84"/>
      <c r="E20" s="85"/>
      <c r="F20" s="86"/>
      <c r="G20" s="87"/>
      <c r="H20" s="86"/>
      <c r="I20" s="88"/>
      <c r="J20" s="89"/>
      <c r="K20" s="87"/>
      <c r="L20" s="86"/>
      <c r="M20" s="35">
        <f t="shared" si="2"/>
      </c>
      <c r="N20" s="36">
        <f t="shared" si="3"/>
      </c>
      <c r="O20" s="25">
        <f t="shared" si="4"/>
      </c>
      <c r="P20" s="26">
        <f t="shared" si="5"/>
      </c>
    </row>
    <row r="21" spans="1:16" ht="15">
      <c r="A21" s="90">
        <v>7</v>
      </c>
      <c r="B21" s="91"/>
      <c r="C21" s="92"/>
      <c r="D21" s="93"/>
      <c r="E21" s="94"/>
      <c r="F21" s="95"/>
      <c r="G21" s="96"/>
      <c r="H21" s="95"/>
      <c r="I21" s="97"/>
      <c r="J21" s="98"/>
      <c r="K21" s="96"/>
      <c r="L21" s="95"/>
      <c r="M21" s="27">
        <f t="shared" si="2"/>
      </c>
      <c r="N21" s="28">
        <f t="shared" si="3"/>
      </c>
      <c r="O21" s="29">
        <f t="shared" si="4"/>
      </c>
      <c r="P21" s="30">
        <f t="shared" si="5"/>
      </c>
    </row>
    <row r="22" spans="1:16" ht="15">
      <c r="A22" s="90">
        <v>8</v>
      </c>
      <c r="B22" s="91"/>
      <c r="C22" s="92"/>
      <c r="D22" s="93"/>
      <c r="E22" s="94"/>
      <c r="F22" s="95"/>
      <c r="G22" s="96"/>
      <c r="H22" s="95"/>
      <c r="I22" s="97"/>
      <c r="J22" s="98"/>
      <c r="K22" s="96"/>
      <c r="L22" s="95"/>
      <c r="M22" s="27">
        <f t="shared" si="2"/>
      </c>
      <c r="N22" s="28">
        <f t="shared" si="3"/>
      </c>
      <c r="O22" s="29">
        <f t="shared" si="4"/>
      </c>
      <c r="P22" s="30">
        <f t="shared" si="5"/>
      </c>
    </row>
    <row r="23" spans="1:16" ht="15">
      <c r="A23" s="90">
        <v>9</v>
      </c>
      <c r="B23" s="91"/>
      <c r="C23" s="92"/>
      <c r="D23" s="93"/>
      <c r="E23" s="94"/>
      <c r="F23" s="95"/>
      <c r="G23" s="96"/>
      <c r="H23" s="95"/>
      <c r="I23" s="97"/>
      <c r="J23" s="98"/>
      <c r="K23" s="96"/>
      <c r="L23" s="95"/>
      <c r="M23" s="27">
        <f t="shared" si="2"/>
      </c>
      <c r="N23" s="28">
        <f t="shared" si="3"/>
      </c>
      <c r="O23" s="29">
        <f t="shared" si="4"/>
      </c>
      <c r="P23" s="30">
        <f t="shared" si="5"/>
      </c>
    </row>
    <row r="24" spans="1:16" ht="15.75" thickBot="1">
      <c r="A24" s="109">
        <v>10</v>
      </c>
      <c r="B24" s="100"/>
      <c r="C24" s="101"/>
      <c r="D24" s="102"/>
      <c r="E24" s="103"/>
      <c r="F24" s="104"/>
      <c r="G24" s="105"/>
      <c r="H24" s="104"/>
      <c r="I24" s="106"/>
      <c r="J24" s="107"/>
      <c r="K24" s="105"/>
      <c r="L24" s="104"/>
      <c r="M24" s="37">
        <f t="shared" si="2"/>
      </c>
      <c r="N24" s="38">
        <f t="shared" si="3"/>
      </c>
      <c r="O24" s="33">
        <f t="shared" si="4"/>
      </c>
      <c r="P24" s="34">
        <f t="shared" si="5"/>
      </c>
    </row>
    <row r="25" spans="1:16" ht="15">
      <c r="A25" s="81">
        <v>11</v>
      </c>
      <c r="B25" s="82"/>
      <c r="C25" s="83"/>
      <c r="D25" s="84"/>
      <c r="E25" s="85"/>
      <c r="F25" s="86"/>
      <c r="G25" s="87"/>
      <c r="H25" s="86"/>
      <c r="I25" s="88"/>
      <c r="J25" s="89"/>
      <c r="K25" s="87"/>
      <c r="L25" s="86"/>
      <c r="M25" s="23">
        <f t="shared" si="2"/>
      </c>
      <c r="N25" s="24">
        <f t="shared" si="3"/>
      </c>
      <c r="O25" s="25">
        <f t="shared" si="4"/>
      </c>
      <c r="P25" s="26">
        <f t="shared" si="5"/>
      </c>
    </row>
    <row r="26" spans="1:16" ht="15">
      <c r="A26" s="90">
        <v>12</v>
      </c>
      <c r="B26" s="91"/>
      <c r="C26" s="92"/>
      <c r="D26" s="93"/>
      <c r="E26" s="94"/>
      <c r="F26" s="95"/>
      <c r="G26" s="96"/>
      <c r="H26" s="95"/>
      <c r="I26" s="97"/>
      <c r="J26" s="98"/>
      <c r="K26" s="96"/>
      <c r="L26" s="95"/>
      <c r="M26" s="27">
        <f t="shared" si="2"/>
      </c>
      <c r="N26" s="28">
        <f t="shared" si="3"/>
      </c>
      <c r="O26" s="29">
        <f t="shared" si="4"/>
      </c>
      <c r="P26" s="30">
        <f t="shared" si="5"/>
      </c>
    </row>
    <row r="27" spans="1:16" ht="15">
      <c r="A27" s="90">
        <v>13</v>
      </c>
      <c r="B27" s="91"/>
      <c r="C27" s="92"/>
      <c r="D27" s="93"/>
      <c r="E27" s="94"/>
      <c r="F27" s="95"/>
      <c r="G27" s="96"/>
      <c r="H27" s="95"/>
      <c r="I27" s="97"/>
      <c r="J27" s="98"/>
      <c r="K27" s="96"/>
      <c r="L27" s="95"/>
      <c r="M27" s="27">
        <f t="shared" si="2"/>
      </c>
      <c r="N27" s="28">
        <f t="shared" si="3"/>
      </c>
      <c r="O27" s="29">
        <f t="shared" si="4"/>
      </c>
      <c r="P27" s="30">
        <f t="shared" si="5"/>
      </c>
    </row>
    <row r="28" spans="1:16" ht="15">
      <c r="A28" s="90">
        <v>14</v>
      </c>
      <c r="B28" s="91"/>
      <c r="C28" s="92"/>
      <c r="D28" s="93"/>
      <c r="E28" s="94"/>
      <c r="F28" s="95"/>
      <c r="G28" s="96"/>
      <c r="H28" s="95"/>
      <c r="I28" s="97"/>
      <c r="J28" s="98"/>
      <c r="K28" s="96"/>
      <c r="L28" s="95"/>
      <c r="M28" s="27">
        <f t="shared" si="2"/>
      </c>
      <c r="N28" s="28">
        <f t="shared" si="3"/>
      </c>
      <c r="O28" s="29">
        <f t="shared" si="4"/>
      </c>
      <c r="P28" s="30">
        <f t="shared" si="5"/>
      </c>
    </row>
    <row r="29" spans="1:16" ht="15.75" thickBot="1">
      <c r="A29" s="99">
        <v>15</v>
      </c>
      <c r="B29" s="100"/>
      <c r="C29" s="101"/>
      <c r="D29" s="102"/>
      <c r="E29" s="103"/>
      <c r="F29" s="104"/>
      <c r="G29" s="105"/>
      <c r="H29" s="104"/>
      <c r="I29" s="106"/>
      <c r="J29" s="107"/>
      <c r="K29" s="105"/>
      <c r="L29" s="104"/>
      <c r="M29" s="31">
        <f t="shared" si="2"/>
      </c>
      <c r="N29" s="32">
        <f t="shared" si="3"/>
      </c>
      <c r="O29" s="33">
        <f t="shared" si="4"/>
      </c>
      <c r="P29" s="34">
        <f t="shared" si="5"/>
      </c>
    </row>
    <row r="30" spans="1:16" ht="15">
      <c r="A30" s="108">
        <v>16</v>
      </c>
      <c r="B30" s="82"/>
      <c r="C30" s="83"/>
      <c r="D30" s="84"/>
      <c r="E30" s="85"/>
      <c r="F30" s="86"/>
      <c r="G30" s="87"/>
      <c r="H30" s="86"/>
      <c r="I30" s="88"/>
      <c r="J30" s="89"/>
      <c r="K30" s="87"/>
      <c r="L30" s="86"/>
      <c r="M30" s="35">
        <f t="shared" si="2"/>
      </c>
      <c r="N30" s="36">
        <f t="shared" si="3"/>
      </c>
      <c r="O30" s="25">
        <f t="shared" si="4"/>
      </c>
      <c r="P30" s="26">
        <f t="shared" si="5"/>
      </c>
    </row>
    <row r="31" spans="1:16" ht="15">
      <c r="A31" s="90">
        <v>17</v>
      </c>
      <c r="B31" s="91"/>
      <c r="C31" s="92"/>
      <c r="D31" s="93"/>
      <c r="E31" s="94"/>
      <c r="F31" s="95"/>
      <c r="G31" s="96"/>
      <c r="H31" s="95"/>
      <c r="I31" s="97"/>
      <c r="J31" s="98"/>
      <c r="K31" s="96"/>
      <c r="L31" s="95"/>
      <c r="M31" s="27">
        <f t="shared" si="2"/>
      </c>
      <c r="N31" s="28">
        <f t="shared" si="3"/>
      </c>
      <c r="O31" s="29">
        <f t="shared" si="4"/>
      </c>
      <c r="P31" s="30">
        <f t="shared" si="5"/>
      </c>
    </row>
    <row r="32" spans="1:16" ht="15">
      <c r="A32" s="90">
        <v>18</v>
      </c>
      <c r="B32" s="91"/>
      <c r="C32" s="92"/>
      <c r="D32" s="93"/>
      <c r="E32" s="94"/>
      <c r="F32" s="95"/>
      <c r="G32" s="96"/>
      <c r="H32" s="95"/>
      <c r="I32" s="97"/>
      <c r="J32" s="98"/>
      <c r="K32" s="96"/>
      <c r="L32" s="95"/>
      <c r="M32" s="27">
        <f t="shared" si="2"/>
      </c>
      <c r="N32" s="28">
        <f t="shared" si="3"/>
      </c>
      <c r="O32" s="29">
        <f t="shared" si="4"/>
      </c>
      <c r="P32" s="30">
        <f t="shared" si="5"/>
      </c>
    </row>
    <row r="33" spans="1:16" ht="15">
      <c r="A33" s="90">
        <v>19</v>
      </c>
      <c r="B33" s="91"/>
      <c r="C33" s="92"/>
      <c r="D33" s="93"/>
      <c r="E33" s="94"/>
      <c r="F33" s="95"/>
      <c r="G33" s="96"/>
      <c r="H33" s="95"/>
      <c r="I33" s="97"/>
      <c r="J33" s="98"/>
      <c r="K33" s="96"/>
      <c r="L33" s="95"/>
      <c r="M33" s="27">
        <f t="shared" si="2"/>
      </c>
      <c r="N33" s="28">
        <f t="shared" si="3"/>
      </c>
      <c r="O33" s="29">
        <f t="shared" si="4"/>
      </c>
      <c r="P33" s="30">
        <f t="shared" si="5"/>
      </c>
    </row>
    <row r="34" spans="1:16" ht="15.75" thickBot="1">
      <c r="A34" s="109">
        <v>20</v>
      </c>
      <c r="B34" s="100"/>
      <c r="C34" s="101"/>
      <c r="D34" s="102"/>
      <c r="E34" s="103"/>
      <c r="F34" s="104"/>
      <c r="G34" s="105"/>
      <c r="H34" s="104"/>
      <c r="I34" s="106"/>
      <c r="J34" s="107"/>
      <c r="K34" s="105"/>
      <c r="L34" s="104"/>
      <c r="M34" s="37">
        <f t="shared" si="2"/>
      </c>
      <c r="N34" s="38">
        <f t="shared" si="3"/>
      </c>
      <c r="O34" s="33">
        <f t="shared" si="4"/>
      </c>
      <c r="P34" s="34">
        <f t="shared" si="5"/>
      </c>
    </row>
    <row r="35" spans="1:16" ht="15">
      <c r="A35" s="81">
        <v>21</v>
      </c>
      <c r="B35" s="82"/>
      <c r="C35" s="83"/>
      <c r="D35" s="84"/>
      <c r="E35" s="85"/>
      <c r="F35" s="86"/>
      <c r="G35" s="87"/>
      <c r="H35" s="86"/>
      <c r="I35" s="88"/>
      <c r="J35" s="89"/>
      <c r="K35" s="87"/>
      <c r="L35" s="86"/>
      <c r="M35" s="23">
        <f t="shared" si="2"/>
      </c>
      <c r="N35" s="24">
        <f t="shared" si="3"/>
      </c>
      <c r="O35" s="25">
        <f t="shared" si="4"/>
      </c>
      <c r="P35" s="26">
        <f t="shared" si="5"/>
      </c>
    </row>
    <row r="36" spans="1:16" ht="15">
      <c r="A36" s="90">
        <v>22</v>
      </c>
      <c r="B36" s="91"/>
      <c r="C36" s="92"/>
      <c r="D36" s="93"/>
      <c r="E36" s="94"/>
      <c r="F36" s="95"/>
      <c r="G36" s="96"/>
      <c r="H36" s="95"/>
      <c r="I36" s="97"/>
      <c r="J36" s="98"/>
      <c r="K36" s="96"/>
      <c r="L36" s="95"/>
      <c r="M36" s="27">
        <f t="shared" si="2"/>
      </c>
      <c r="N36" s="28">
        <f t="shared" si="3"/>
      </c>
      <c r="O36" s="29">
        <f t="shared" si="4"/>
      </c>
      <c r="P36" s="30">
        <f t="shared" si="5"/>
      </c>
    </row>
    <row r="37" spans="1:16" ht="15">
      <c r="A37" s="90">
        <v>23</v>
      </c>
      <c r="B37" s="91"/>
      <c r="C37" s="92"/>
      <c r="D37" s="93"/>
      <c r="E37" s="94"/>
      <c r="F37" s="95"/>
      <c r="G37" s="96"/>
      <c r="H37" s="95"/>
      <c r="I37" s="97"/>
      <c r="J37" s="98"/>
      <c r="K37" s="96"/>
      <c r="L37" s="95"/>
      <c r="M37" s="27">
        <f t="shared" si="2"/>
      </c>
      <c r="N37" s="28">
        <f t="shared" si="3"/>
      </c>
      <c r="O37" s="29">
        <f t="shared" si="4"/>
      </c>
      <c r="P37" s="30">
        <f t="shared" si="5"/>
      </c>
    </row>
    <row r="38" spans="1:16" ht="15">
      <c r="A38" s="90">
        <v>24</v>
      </c>
      <c r="B38" s="91"/>
      <c r="C38" s="92"/>
      <c r="D38" s="93"/>
      <c r="E38" s="94"/>
      <c r="F38" s="95"/>
      <c r="G38" s="96"/>
      <c r="H38" s="95"/>
      <c r="I38" s="97"/>
      <c r="J38" s="98"/>
      <c r="K38" s="96"/>
      <c r="L38" s="95"/>
      <c r="M38" s="27">
        <f t="shared" si="2"/>
      </c>
      <c r="N38" s="28">
        <f t="shared" si="3"/>
      </c>
      <c r="O38" s="29">
        <f t="shared" si="4"/>
      </c>
      <c r="P38" s="30">
        <f t="shared" si="5"/>
      </c>
    </row>
    <row r="39" spans="1:16" ht="15.75" thickBot="1">
      <c r="A39" s="99">
        <v>25</v>
      </c>
      <c r="B39" s="100"/>
      <c r="C39" s="101"/>
      <c r="D39" s="102"/>
      <c r="E39" s="103"/>
      <c r="F39" s="104"/>
      <c r="G39" s="105"/>
      <c r="H39" s="104"/>
      <c r="I39" s="106"/>
      <c r="J39" s="107"/>
      <c r="K39" s="105"/>
      <c r="L39" s="104"/>
      <c r="M39" s="31">
        <f t="shared" si="2"/>
      </c>
      <c r="N39" s="32">
        <f t="shared" si="3"/>
      </c>
      <c r="O39" s="33">
        <f t="shared" si="4"/>
      </c>
      <c r="P39" s="34">
        <f t="shared" si="5"/>
      </c>
    </row>
    <row r="40" spans="1:16" ht="15">
      <c r="A40" s="81">
        <v>26</v>
      </c>
      <c r="B40" s="82"/>
      <c r="C40" s="83"/>
      <c r="D40" s="84"/>
      <c r="E40" s="85"/>
      <c r="F40" s="86"/>
      <c r="G40" s="87"/>
      <c r="H40" s="86"/>
      <c r="I40" s="88"/>
      <c r="J40" s="89"/>
      <c r="K40" s="87"/>
      <c r="L40" s="86"/>
      <c r="M40" s="23">
        <f t="shared" si="2"/>
      </c>
      <c r="N40" s="24">
        <f t="shared" si="3"/>
      </c>
      <c r="O40" s="25">
        <f t="shared" si="4"/>
      </c>
      <c r="P40" s="26">
        <f t="shared" si="5"/>
      </c>
    </row>
    <row r="41" spans="1:16" ht="15">
      <c r="A41" s="90">
        <v>27</v>
      </c>
      <c r="B41" s="91"/>
      <c r="C41" s="92"/>
      <c r="D41" s="93"/>
      <c r="E41" s="94"/>
      <c r="F41" s="95"/>
      <c r="G41" s="96"/>
      <c r="H41" s="95"/>
      <c r="I41" s="97"/>
      <c r="J41" s="98"/>
      <c r="K41" s="96"/>
      <c r="L41" s="95"/>
      <c r="M41" s="27">
        <f t="shared" si="2"/>
      </c>
      <c r="N41" s="28">
        <f t="shared" si="3"/>
      </c>
      <c r="O41" s="29">
        <f t="shared" si="4"/>
      </c>
      <c r="P41" s="30">
        <f t="shared" si="5"/>
      </c>
    </row>
    <row r="42" spans="1:16" ht="15">
      <c r="A42" s="90">
        <v>28</v>
      </c>
      <c r="B42" s="91"/>
      <c r="C42" s="92"/>
      <c r="D42" s="93"/>
      <c r="E42" s="94"/>
      <c r="F42" s="95"/>
      <c r="G42" s="96"/>
      <c r="H42" s="95"/>
      <c r="I42" s="97"/>
      <c r="J42" s="98"/>
      <c r="K42" s="96"/>
      <c r="L42" s="95"/>
      <c r="M42" s="27">
        <f t="shared" si="2"/>
      </c>
      <c r="N42" s="28">
        <f t="shared" si="3"/>
      </c>
      <c r="O42" s="29">
        <f t="shared" si="4"/>
      </c>
      <c r="P42" s="30">
        <f t="shared" si="5"/>
      </c>
    </row>
    <row r="43" spans="1:16" ht="15">
      <c r="A43" s="90">
        <v>29</v>
      </c>
      <c r="B43" s="91"/>
      <c r="C43" s="92"/>
      <c r="D43" s="93"/>
      <c r="E43" s="94"/>
      <c r="F43" s="95"/>
      <c r="G43" s="96"/>
      <c r="H43" s="95"/>
      <c r="I43" s="97"/>
      <c r="J43" s="98"/>
      <c r="K43" s="96"/>
      <c r="L43" s="95"/>
      <c r="M43" s="27">
        <f t="shared" si="2"/>
      </c>
      <c r="N43" s="28">
        <f t="shared" si="3"/>
      </c>
      <c r="O43" s="29">
        <f t="shared" si="4"/>
      </c>
      <c r="P43" s="30">
        <f t="shared" si="5"/>
      </c>
    </row>
    <row r="44" spans="1:16" ht="15.75" thickBot="1">
      <c r="A44" s="99">
        <v>30</v>
      </c>
      <c r="B44" s="100"/>
      <c r="C44" s="101"/>
      <c r="D44" s="102"/>
      <c r="E44" s="103"/>
      <c r="F44" s="104"/>
      <c r="G44" s="105"/>
      <c r="H44" s="104"/>
      <c r="I44" s="106"/>
      <c r="J44" s="107"/>
      <c r="K44" s="105"/>
      <c r="L44" s="104"/>
      <c r="M44" s="31">
        <f t="shared" si="2"/>
      </c>
      <c r="N44" s="32">
        <f t="shared" si="3"/>
      </c>
      <c r="O44" s="33">
        <f t="shared" si="4"/>
      </c>
      <c r="P44" s="34">
        <f t="shared" si="5"/>
      </c>
    </row>
    <row r="45" spans="1:16" ht="15">
      <c r="A45" s="81">
        <v>31</v>
      </c>
      <c r="B45" s="82"/>
      <c r="C45" s="83"/>
      <c r="D45" s="84"/>
      <c r="E45" s="85"/>
      <c r="F45" s="86"/>
      <c r="G45" s="87"/>
      <c r="H45" s="86"/>
      <c r="I45" s="88"/>
      <c r="J45" s="89"/>
      <c r="K45" s="87"/>
      <c r="L45" s="86"/>
      <c r="M45" s="23">
        <f t="shared" si="2"/>
      </c>
      <c r="N45" s="24">
        <f t="shared" si="3"/>
      </c>
      <c r="O45" s="25">
        <f t="shared" si="4"/>
      </c>
      <c r="P45" s="26">
        <f t="shared" si="5"/>
      </c>
    </row>
    <row r="46" spans="1:16" ht="15">
      <c r="A46" s="90">
        <v>32</v>
      </c>
      <c r="B46" s="91"/>
      <c r="C46" s="92"/>
      <c r="D46" s="93"/>
      <c r="E46" s="94"/>
      <c r="F46" s="95"/>
      <c r="G46" s="96"/>
      <c r="H46" s="95"/>
      <c r="I46" s="97"/>
      <c r="J46" s="98"/>
      <c r="K46" s="96"/>
      <c r="L46" s="95"/>
      <c r="M46" s="27">
        <f t="shared" si="2"/>
      </c>
      <c r="N46" s="28">
        <f t="shared" si="3"/>
      </c>
      <c r="O46" s="29">
        <f t="shared" si="4"/>
      </c>
      <c r="P46" s="30">
        <f t="shared" si="5"/>
      </c>
    </row>
    <row r="47" spans="1:16" ht="15">
      <c r="A47" s="90">
        <v>33</v>
      </c>
      <c r="B47" s="91"/>
      <c r="C47" s="92"/>
      <c r="D47" s="93"/>
      <c r="E47" s="94"/>
      <c r="F47" s="95"/>
      <c r="G47" s="96"/>
      <c r="H47" s="95"/>
      <c r="I47" s="97"/>
      <c r="J47" s="98"/>
      <c r="K47" s="96"/>
      <c r="L47" s="95"/>
      <c r="M47" s="27">
        <f t="shared" si="2"/>
      </c>
      <c r="N47" s="28">
        <f t="shared" si="3"/>
      </c>
      <c r="O47" s="29">
        <f t="shared" si="4"/>
      </c>
      <c r="P47" s="30">
        <f t="shared" si="5"/>
      </c>
    </row>
    <row r="48" spans="1:16" ht="15">
      <c r="A48" s="90">
        <v>34</v>
      </c>
      <c r="B48" s="91"/>
      <c r="C48" s="92"/>
      <c r="D48" s="93"/>
      <c r="E48" s="94"/>
      <c r="F48" s="95"/>
      <c r="G48" s="96"/>
      <c r="H48" s="95"/>
      <c r="I48" s="97"/>
      <c r="J48" s="98"/>
      <c r="K48" s="96"/>
      <c r="L48" s="95"/>
      <c r="M48" s="27">
        <f t="shared" si="2"/>
      </c>
      <c r="N48" s="28">
        <f t="shared" si="3"/>
      </c>
      <c r="O48" s="29">
        <f t="shared" si="4"/>
      </c>
      <c r="P48" s="30">
        <f t="shared" si="5"/>
      </c>
    </row>
    <row r="49" spans="1:16" ht="15.75" thickBot="1">
      <c r="A49" s="99">
        <v>35</v>
      </c>
      <c r="B49" s="100"/>
      <c r="C49" s="101"/>
      <c r="D49" s="102"/>
      <c r="E49" s="103"/>
      <c r="F49" s="104"/>
      <c r="G49" s="105"/>
      <c r="H49" s="104"/>
      <c r="I49" s="106"/>
      <c r="J49" s="107"/>
      <c r="K49" s="105"/>
      <c r="L49" s="104"/>
      <c r="M49" s="31">
        <f t="shared" si="2"/>
      </c>
      <c r="N49" s="32">
        <f t="shared" si="3"/>
      </c>
      <c r="O49" s="33">
        <f t="shared" si="4"/>
      </c>
      <c r="P49" s="34">
        <f t="shared" si="5"/>
      </c>
    </row>
    <row r="50" spans="1:16" ht="15">
      <c r="A50" s="81">
        <v>36</v>
      </c>
      <c r="B50" s="82"/>
      <c r="C50" s="83"/>
      <c r="D50" s="84"/>
      <c r="E50" s="85"/>
      <c r="F50" s="86"/>
      <c r="G50" s="87"/>
      <c r="H50" s="86"/>
      <c r="I50" s="88"/>
      <c r="J50" s="89"/>
      <c r="K50" s="87"/>
      <c r="L50" s="86"/>
      <c r="M50" s="23">
        <f t="shared" si="2"/>
      </c>
      <c r="N50" s="24">
        <f t="shared" si="3"/>
      </c>
      <c r="O50" s="25">
        <f t="shared" si="4"/>
      </c>
      <c r="P50" s="26">
        <f t="shared" si="5"/>
      </c>
    </row>
    <row r="51" spans="1:16" ht="15">
      <c r="A51" s="90">
        <v>37</v>
      </c>
      <c r="B51" s="91"/>
      <c r="C51" s="92"/>
      <c r="D51" s="93"/>
      <c r="E51" s="94"/>
      <c r="F51" s="95"/>
      <c r="G51" s="96"/>
      <c r="H51" s="95"/>
      <c r="I51" s="97"/>
      <c r="J51" s="98"/>
      <c r="K51" s="96"/>
      <c r="L51" s="95"/>
      <c r="M51" s="27">
        <f t="shared" si="2"/>
      </c>
      <c r="N51" s="28">
        <f t="shared" si="3"/>
      </c>
      <c r="O51" s="29">
        <f t="shared" si="4"/>
      </c>
      <c r="P51" s="30">
        <f t="shared" si="5"/>
      </c>
    </row>
    <row r="52" spans="1:16" ht="15">
      <c r="A52" s="90">
        <v>38</v>
      </c>
      <c r="B52" s="91"/>
      <c r="C52" s="92"/>
      <c r="D52" s="93"/>
      <c r="E52" s="94"/>
      <c r="F52" s="95"/>
      <c r="G52" s="96"/>
      <c r="H52" s="95"/>
      <c r="I52" s="97"/>
      <c r="J52" s="98"/>
      <c r="K52" s="96"/>
      <c r="L52" s="95"/>
      <c r="M52" s="27">
        <f t="shared" si="2"/>
      </c>
      <c r="N52" s="28">
        <f t="shared" si="3"/>
      </c>
      <c r="O52" s="29">
        <f t="shared" si="4"/>
      </c>
      <c r="P52" s="30">
        <f t="shared" si="5"/>
      </c>
    </row>
    <row r="53" spans="1:16" ht="15">
      <c r="A53" s="90">
        <v>39</v>
      </c>
      <c r="B53" s="91"/>
      <c r="C53" s="92"/>
      <c r="D53" s="93"/>
      <c r="E53" s="94"/>
      <c r="F53" s="95"/>
      <c r="G53" s="96"/>
      <c r="H53" s="95"/>
      <c r="I53" s="97"/>
      <c r="J53" s="98"/>
      <c r="K53" s="96"/>
      <c r="L53" s="95"/>
      <c r="M53" s="27">
        <f t="shared" si="2"/>
      </c>
      <c r="N53" s="28">
        <f t="shared" si="3"/>
      </c>
      <c r="O53" s="29">
        <f t="shared" si="4"/>
      </c>
      <c r="P53" s="30">
        <f t="shared" si="5"/>
      </c>
    </row>
    <row r="54" spans="1:16" ht="15.75" thickBot="1">
      <c r="A54" s="99">
        <v>40</v>
      </c>
      <c r="B54" s="100"/>
      <c r="C54" s="101"/>
      <c r="D54" s="102"/>
      <c r="E54" s="103"/>
      <c r="F54" s="104"/>
      <c r="G54" s="105"/>
      <c r="H54" s="104"/>
      <c r="I54" s="106"/>
      <c r="J54" s="107"/>
      <c r="K54" s="105"/>
      <c r="L54" s="104"/>
      <c r="M54" s="31">
        <f t="shared" si="2"/>
      </c>
      <c r="N54" s="32">
        <f t="shared" si="3"/>
      </c>
      <c r="O54" s="33">
        <f t="shared" si="4"/>
      </c>
      <c r="P54" s="34">
        <f t="shared" si="5"/>
      </c>
    </row>
    <row r="56" spans="2:4" ht="15">
      <c r="B56" s="9" t="s">
        <v>94</v>
      </c>
      <c r="D56" s="9" t="s">
        <v>90</v>
      </c>
    </row>
    <row r="57" spans="2:4" ht="15">
      <c r="B57" s="9">
        <v>1</v>
      </c>
      <c r="D57" s="9" t="s">
        <v>89</v>
      </c>
    </row>
    <row r="58" spans="2:4" ht="15">
      <c r="B58" s="9">
        <v>2</v>
      </c>
      <c r="D58" s="9" t="s">
        <v>91</v>
      </c>
    </row>
    <row r="59" spans="1:4" ht="15">
      <c r="A59" s="39"/>
      <c r="B59" s="9">
        <v>3</v>
      </c>
      <c r="D59" s="9" t="s">
        <v>115</v>
      </c>
    </row>
  </sheetData>
  <sheetProtection password="EE1B" sheet="1" formatRows="0"/>
  <conditionalFormatting sqref="E15:L54">
    <cfRule type="expression" priority="2" dxfId="1" stopIfTrue="1">
      <formula>E15&gt;E$11</formula>
    </cfRule>
  </conditionalFormatting>
  <conditionalFormatting sqref="D6 E5 K1 M1">
    <cfRule type="containsBlanks" priority="1" dxfId="1" stopIfTrue="1">
      <formula>LEN(TRIM(D1))=0</formula>
    </cfRule>
  </conditionalFormatting>
  <conditionalFormatting sqref="C15:C54">
    <cfRule type="expression" priority="3" dxfId="1">
      <formula>AND(SUM($D15:$L15)&lt;&gt;0,$C15="")</formula>
    </cfRule>
  </conditionalFormatting>
  <conditionalFormatting sqref="D15:L54">
    <cfRule type="expression" priority="4" dxfId="1" stopIfTrue="1">
      <formula>AND($B15&lt;&gt;"",$C15="да",$D15="")</formula>
    </cfRule>
    <cfRule type="expression" priority="5" dxfId="0" stopIfTrue="1">
      <formula>AND(SUM($D15)=0,COUNTA($E15:$L15)&gt;0)</formula>
    </cfRule>
  </conditionalFormatting>
  <dataValidations count="5">
    <dataValidation type="whole" allowBlank="1" showInputMessage="1" showErrorMessage="1" sqref="E15:L54">
      <formula1>0</formula1>
      <formula2>E$11</formula2>
    </dataValidation>
    <dataValidation allowBlank="1" prompt="Укажите класс с литерой (если есть)" sqref="K1"/>
    <dataValidation allowBlank="1" showInputMessage="1" showErrorMessage="1" prompt="Укажите наименование образовательной организации, например, СОШ №3" sqref="M1"/>
    <dataValidation type="list" allowBlank="1" showInputMessage="1" showErrorMessage="1" promptTitle="Введите тип класса" prompt="общ - общеобразовательный класс;&#10;про - профильный по предмету данной КДР;&#10;лиц - лицейский класс;&#10;лицпро - лицейский класс с профилем по предмету КДР;&#10;гим - гимназический класс;&#10;гимпро - гимназический класс с профилем по предмету КДР" sqref="D6">
      <formula1>$P$3:$P$9</formula1>
    </dataValidation>
    <dataValidation errorStyle="warning" type="list" allowBlank="1" showInputMessage="1" showErrorMessage="1" sqref="C15:C54">
      <formula1>"да,нет"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"/>
  <sheetViews>
    <sheetView view="pageBreakPreview" zoomScale="90" zoomScaleSheetLayoutView="90" zoomScalePageLayoutView="0" workbookViewId="0" topLeftCell="A1">
      <selection activeCell="F31" sqref="F31"/>
    </sheetView>
  </sheetViews>
  <sheetFormatPr defaultColWidth="9.140625" defaultRowHeight="15"/>
  <cols>
    <col min="1" max="1" width="9.140625" style="9" customWidth="1"/>
    <col min="2" max="2" width="19.140625" style="9" customWidth="1"/>
    <col min="3" max="3" width="8.28125" style="9" hidden="1" customWidth="1"/>
    <col min="4" max="4" width="7.57421875" style="9" customWidth="1"/>
    <col min="5" max="11" width="6.140625" style="9" customWidth="1"/>
    <col min="12" max="12" width="8.57421875" style="9" bestFit="1" customWidth="1"/>
    <col min="13" max="13" width="6.57421875" style="9" customWidth="1"/>
    <col min="14" max="14" width="12.57421875" style="9" customWidth="1"/>
    <col min="15" max="15" width="17.7109375" style="9" customWidth="1"/>
    <col min="16" max="16" width="12.7109375" style="9" hidden="1" customWidth="1"/>
    <col min="17" max="16384" width="9.140625" style="9" customWidth="1"/>
  </cols>
  <sheetData>
    <row r="1" spans="1:15" ht="15">
      <c r="A1" s="40"/>
      <c r="B1" s="40"/>
      <c r="C1" s="40"/>
      <c r="D1" s="40"/>
      <c r="E1" s="40"/>
      <c r="F1" s="40"/>
      <c r="G1" s="40"/>
      <c r="H1" s="40"/>
      <c r="I1" s="40"/>
      <c r="J1" s="79" t="s">
        <v>127</v>
      </c>
      <c r="K1" s="111"/>
      <c r="L1" s="40" t="s">
        <v>16</v>
      </c>
      <c r="M1" s="112"/>
      <c r="O1" s="44" t="s">
        <v>0</v>
      </c>
    </row>
    <row r="2" spans="1:16" ht="15">
      <c r="A2" s="41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P2" s="9" t="s">
        <v>8</v>
      </c>
    </row>
    <row r="3" spans="1:16" ht="15">
      <c r="A3" s="40"/>
      <c r="B3" s="40"/>
      <c r="C3" s="42"/>
      <c r="D3" s="42" t="s">
        <v>5</v>
      </c>
      <c r="E3" s="43" t="s">
        <v>138</v>
      </c>
      <c r="F3" s="43"/>
      <c r="G3" s="43"/>
      <c r="H3" s="43"/>
      <c r="I3" s="40"/>
      <c r="J3" s="40"/>
      <c r="K3" s="40"/>
      <c r="L3" s="40"/>
      <c r="M3" s="40"/>
      <c r="N3" s="40"/>
      <c r="O3" s="40"/>
      <c r="P3" s="9" t="s">
        <v>24</v>
      </c>
    </row>
    <row r="4" spans="1:16" ht="15">
      <c r="A4" s="41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9" t="s">
        <v>109</v>
      </c>
    </row>
    <row r="5" spans="1:16" ht="15">
      <c r="A5" s="56"/>
      <c r="B5" s="56"/>
      <c r="C5" s="56"/>
      <c r="D5" s="42" t="s">
        <v>108</v>
      </c>
      <c r="E5" s="110"/>
      <c r="F5" s="43"/>
      <c r="G5" s="43"/>
      <c r="H5" s="43"/>
      <c r="I5" s="40"/>
      <c r="J5" s="40"/>
      <c r="K5" s="40"/>
      <c r="L5" s="40"/>
      <c r="M5" s="11" t="s">
        <v>14</v>
      </c>
      <c r="N5" s="11" t="s">
        <v>99</v>
      </c>
      <c r="P5" s="9" t="s">
        <v>110</v>
      </c>
    </row>
    <row r="6" spans="1:16" ht="15">
      <c r="A6" s="12"/>
      <c r="B6" s="71" t="s">
        <v>8</v>
      </c>
      <c r="D6" s="110"/>
      <c r="E6" s="10"/>
      <c r="F6" s="10"/>
      <c r="M6" s="13"/>
      <c r="N6" s="13"/>
      <c r="P6" s="9" t="s">
        <v>111</v>
      </c>
    </row>
    <row r="7" spans="1:16" ht="15">
      <c r="A7" s="14"/>
      <c r="B7" s="9" t="s">
        <v>11</v>
      </c>
      <c r="M7" s="133">
        <v>8</v>
      </c>
      <c r="N7" s="13" t="s">
        <v>100</v>
      </c>
      <c r="P7" s="9" t="s">
        <v>112</v>
      </c>
    </row>
    <row r="8" spans="1:16" ht="15">
      <c r="A8" s="14"/>
      <c r="B8" s="9" t="s">
        <v>15</v>
      </c>
      <c r="M8" s="133">
        <v>7</v>
      </c>
      <c r="N8" s="13" t="s">
        <v>101</v>
      </c>
      <c r="P8" s="9" t="s">
        <v>113</v>
      </c>
    </row>
    <row r="9" spans="1:16" ht="15">
      <c r="A9" s="14"/>
      <c r="B9" s="16" t="s">
        <v>12</v>
      </c>
      <c r="M9" s="133">
        <v>5</v>
      </c>
      <c r="N9" s="13" t="s">
        <v>102</v>
      </c>
      <c r="P9" s="9" t="s">
        <v>114</v>
      </c>
    </row>
    <row r="10" spans="1:16" ht="15">
      <c r="A10" s="14"/>
      <c r="B10" s="9" t="s">
        <v>83</v>
      </c>
      <c r="M10" s="15">
        <v>0</v>
      </c>
      <c r="N10" s="13" t="s">
        <v>103</v>
      </c>
      <c r="O10" s="17"/>
      <c r="P10" s="17"/>
    </row>
    <row r="11" spans="1:16" ht="15">
      <c r="A11" s="12"/>
      <c r="B11" s="13"/>
      <c r="C11" s="13"/>
      <c r="D11" s="11" t="s">
        <v>13</v>
      </c>
      <c r="E11" s="62">
        <v>1</v>
      </c>
      <c r="F11" s="62">
        <v>1</v>
      </c>
      <c r="G11" s="62">
        <v>1</v>
      </c>
      <c r="H11" s="62">
        <v>1</v>
      </c>
      <c r="I11" s="62">
        <v>1</v>
      </c>
      <c r="J11" s="62">
        <v>1</v>
      </c>
      <c r="K11" s="62">
        <v>1</v>
      </c>
      <c r="L11" s="62">
        <v>1</v>
      </c>
      <c r="O11" s="17"/>
      <c r="P11" s="18" t="s">
        <v>17</v>
      </c>
    </row>
    <row r="12" spans="1:16" ht="15">
      <c r="A12" s="12"/>
      <c r="B12" s="13"/>
      <c r="C12" s="13"/>
      <c r="D12" s="11" t="s">
        <v>116</v>
      </c>
      <c r="E12" s="63">
        <f aca="true" t="shared" si="0" ref="E12:L12">IF(COUNTIF($D$15:$D$54,"&gt;0")=0,"",_xlfn.SUMIFS(E$15:E$54,$D$15:$D$54,"&gt;0")/COUNTIF($D$15:$D$54,"&gt;0"))</f>
      </c>
      <c r="F12" s="63">
        <f t="shared" si="0"/>
      </c>
      <c r="G12" s="63">
        <f t="shared" si="0"/>
      </c>
      <c r="H12" s="63">
        <f t="shared" si="0"/>
      </c>
      <c r="I12" s="63">
        <f t="shared" si="0"/>
      </c>
      <c r="J12" s="63">
        <f t="shared" si="0"/>
      </c>
      <c r="K12" s="63">
        <f t="shared" si="0"/>
      </c>
      <c r="L12" s="63">
        <f t="shared" si="0"/>
      </c>
      <c r="O12" s="17"/>
      <c r="P12" s="18"/>
    </row>
    <row r="13" spans="1:16" ht="15.75" thickBot="1">
      <c r="A13" s="12"/>
      <c r="B13" s="65"/>
      <c r="C13" s="65"/>
      <c r="D13" s="66" t="s">
        <v>117</v>
      </c>
      <c r="E13" s="64">
        <f>IF(COUNTIF($D$15:$D$54,"&gt;0")=0,"",E12/E11)</f>
      </c>
      <c r="F13" s="64">
        <f aca="true" t="shared" si="1" ref="F13:K13">IF(COUNTIF($D$15:$D$54,"&gt;0")=0,"",F12/F11)</f>
      </c>
      <c r="G13" s="64">
        <f t="shared" si="1"/>
      </c>
      <c r="H13" s="64">
        <f t="shared" si="1"/>
      </c>
      <c r="I13" s="64">
        <f t="shared" si="1"/>
      </c>
      <c r="J13" s="64">
        <f t="shared" si="1"/>
      </c>
      <c r="K13" s="64">
        <f t="shared" si="1"/>
      </c>
      <c r="L13" s="64">
        <f>IF(COUNTIF($D$15:$D$54,"&gt;0")=0,"",L12/L11)</f>
      </c>
      <c r="O13" s="17"/>
      <c r="P13" s="18"/>
    </row>
    <row r="14" spans="1:16" ht="60.75" thickBot="1">
      <c r="A14" s="67" t="s">
        <v>1</v>
      </c>
      <c r="B14" s="68" t="s">
        <v>2</v>
      </c>
      <c r="C14" s="69" t="s">
        <v>10</v>
      </c>
      <c r="D14" s="70" t="s">
        <v>3</v>
      </c>
      <c r="E14" s="57" t="s">
        <v>132</v>
      </c>
      <c r="F14" s="58" t="s">
        <v>133</v>
      </c>
      <c r="G14" s="59">
        <v>2</v>
      </c>
      <c r="H14" s="58">
        <v>3</v>
      </c>
      <c r="I14" s="60">
        <v>4</v>
      </c>
      <c r="J14" s="61">
        <v>5</v>
      </c>
      <c r="K14" s="59">
        <v>6</v>
      </c>
      <c r="L14" s="58">
        <v>7</v>
      </c>
      <c r="M14" s="19" t="s">
        <v>4</v>
      </c>
      <c r="N14" s="20" t="str">
        <f>N5</f>
        <v>Оценка</v>
      </c>
      <c r="O14" s="21" t="s">
        <v>93</v>
      </c>
      <c r="P14" s="22" t="s">
        <v>92</v>
      </c>
    </row>
    <row r="15" spans="1:16" ht="15">
      <c r="A15" s="81">
        <v>1</v>
      </c>
      <c r="B15" s="82"/>
      <c r="C15" s="83"/>
      <c r="D15" s="84"/>
      <c r="E15" s="85"/>
      <c r="F15" s="86"/>
      <c r="G15" s="87"/>
      <c r="H15" s="86"/>
      <c r="I15" s="88"/>
      <c r="J15" s="89"/>
      <c r="K15" s="87"/>
      <c r="L15" s="86"/>
      <c r="M15" s="23">
        <f aca="true" t="shared" si="2" ref="M15:M54">IF(SUM(D15)&gt;0,SUM(E15:L15),"")</f>
      </c>
      <c r="N15" s="24">
        <f aca="true" t="shared" si="3" ref="N15:N54">IF(SUM(D15)&gt;0,IF(M15&gt;=$M$7,$N$7,IF(M15&gt;=$M$8,$N$8,IF(M15&gt;=$M$9,$N$9,$N$10))),"")</f>
      </c>
      <c r="O15" s="25">
        <f>IF(B15="","",IF(AND(SUM($D15)=0,COUNTA($E15:$L15)&gt;0),$D$57,IF(OR(E15&gt;E$11,F15&gt;F$11,G15&gt;G$11,H15&gt;H$11,I15&gt;I$11,J15&gt;J$11,K15&gt;K$11,L15&gt;L$11),$D$58,IF(AND($D15="",$C15="да"),$D$59,"нет"))))</f>
      </c>
      <c r="P15" s="26">
        <f>IF(O15="","",IF(O15="нет",0,1))</f>
      </c>
    </row>
    <row r="16" spans="1:16" ht="15">
      <c r="A16" s="90">
        <v>2</v>
      </c>
      <c r="B16" s="91"/>
      <c r="C16" s="92"/>
      <c r="D16" s="93"/>
      <c r="E16" s="94"/>
      <c r="F16" s="95"/>
      <c r="G16" s="96"/>
      <c r="H16" s="95"/>
      <c r="I16" s="97"/>
      <c r="J16" s="98"/>
      <c r="K16" s="96"/>
      <c r="L16" s="95"/>
      <c r="M16" s="27">
        <f t="shared" si="2"/>
      </c>
      <c r="N16" s="28">
        <f t="shared" si="3"/>
      </c>
      <c r="O16" s="29">
        <f aca="true" t="shared" si="4" ref="O16:O54">IF(B16="","",IF(AND(SUM($D16)=0,COUNTA($E16:$L16)&gt;0),$D$57,IF(OR(E16&gt;E$11,F16&gt;F$11,G16&gt;G$11,H16&gt;H$11,I16&gt;I$11,J16&gt;J$11,K16&gt;K$11,L16&gt;L$11),$D$58,IF(AND($D16="",$C16="да"),$D$59,"нет"))))</f>
      </c>
      <c r="P16" s="30">
        <f aca="true" t="shared" si="5" ref="P16:P54">IF(O16="","",IF(O16="нет",0,1))</f>
      </c>
    </row>
    <row r="17" spans="1:16" ht="15">
      <c r="A17" s="90">
        <v>3</v>
      </c>
      <c r="B17" s="91"/>
      <c r="C17" s="92"/>
      <c r="D17" s="93"/>
      <c r="E17" s="94"/>
      <c r="F17" s="95"/>
      <c r="G17" s="96"/>
      <c r="H17" s="95"/>
      <c r="I17" s="97"/>
      <c r="J17" s="98"/>
      <c r="K17" s="96"/>
      <c r="L17" s="95"/>
      <c r="M17" s="27">
        <f t="shared" si="2"/>
      </c>
      <c r="N17" s="28">
        <f t="shared" si="3"/>
      </c>
      <c r="O17" s="29">
        <f t="shared" si="4"/>
      </c>
      <c r="P17" s="30">
        <f t="shared" si="5"/>
      </c>
    </row>
    <row r="18" spans="1:16" ht="15">
      <c r="A18" s="90">
        <v>4</v>
      </c>
      <c r="B18" s="91"/>
      <c r="C18" s="92"/>
      <c r="D18" s="93"/>
      <c r="E18" s="94"/>
      <c r="F18" s="95"/>
      <c r="G18" s="96"/>
      <c r="H18" s="95"/>
      <c r="I18" s="97"/>
      <c r="J18" s="98"/>
      <c r="K18" s="96"/>
      <c r="L18" s="95"/>
      <c r="M18" s="27">
        <f t="shared" si="2"/>
      </c>
      <c r="N18" s="28">
        <f t="shared" si="3"/>
      </c>
      <c r="O18" s="29">
        <f t="shared" si="4"/>
      </c>
      <c r="P18" s="30">
        <f t="shared" si="5"/>
      </c>
    </row>
    <row r="19" spans="1:16" ht="15.75" thickBot="1">
      <c r="A19" s="99">
        <v>5</v>
      </c>
      <c r="B19" s="100"/>
      <c r="C19" s="101"/>
      <c r="D19" s="102"/>
      <c r="E19" s="103"/>
      <c r="F19" s="104"/>
      <c r="G19" s="105"/>
      <c r="H19" s="104"/>
      <c r="I19" s="106"/>
      <c r="J19" s="107"/>
      <c r="K19" s="105"/>
      <c r="L19" s="104"/>
      <c r="M19" s="31">
        <f t="shared" si="2"/>
      </c>
      <c r="N19" s="32">
        <f t="shared" si="3"/>
      </c>
      <c r="O19" s="33">
        <f t="shared" si="4"/>
      </c>
      <c r="P19" s="34">
        <f t="shared" si="5"/>
      </c>
    </row>
    <row r="20" spans="1:16" ht="15">
      <c r="A20" s="108">
        <v>6</v>
      </c>
      <c r="B20" s="82"/>
      <c r="C20" s="83"/>
      <c r="D20" s="84"/>
      <c r="E20" s="85"/>
      <c r="F20" s="86"/>
      <c r="G20" s="87"/>
      <c r="H20" s="86"/>
      <c r="I20" s="88"/>
      <c r="J20" s="89"/>
      <c r="K20" s="87"/>
      <c r="L20" s="86"/>
      <c r="M20" s="35">
        <f t="shared" si="2"/>
      </c>
      <c r="N20" s="36">
        <f t="shared" si="3"/>
      </c>
      <c r="O20" s="25">
        <f t="shared" si="4"/>
      </c>
      <c r="P20" s="26">
        <f t="shared" si="5"/>
      </c>
    </row>
    <row r="21" spans="1:16" ht="15">
      <c r="A21" s="90">
        <v>7</v>
      </c>
      <c r="B21" s="91"/>
      <c r="C21" s="92"/>
      <c r="D21" s="93"/>
      <c r="E21" s="94"/>
      <c r="F21" s="95"/>
      <c r="G21" s="96"/>
      <c r="H21" s="95"/>
      <c r="I21" s="97"/>
      <c r="J21" s="98"/>
      <c r="K21" s="96"/>
      <c r="L21" s="95"/>
      <c r="M21" s="27">
        <f t="shared" si="2"/>
      </c>
      <c r="N21" s="28">
        <f t="shared" si="3"/>
      </c>
      <c r="O21" s="29">
        <f t="shared" si="4"/>
      </c>
      <c r="P21" s="30">
        <f t="shared" si="5"/>
      </c>
    </row>
    <row r="22" spans="1:16" ht="15">
      <c r="A22" s="90">
        <v>8</v>
      </c>
      <c r="B22" s="91"/>
      <c r="C22" s="92"/>
      <c r="D22" s="93"/>
      <c r="E22" s="94"/>
      <c r="F22" s="95"/>
      <c r="G22" s="96"/>
      <c r="H22" s="95"/>
      <c r="I22" s="97"/>
      <c r="J22" s="98"/>
      <c r="K22" s="96"/>
      <c r="L22" s="95"/>
      <c r="M22" s="27">
        <f t="shared" si="2"/>
      </c>
      <c r="N22" s="28">
        <f t="shared" si="3"/>
      </c>
      <c r="O22" s="29">
        <f t="shared" si="4"/>
      </c>
      <c r="P22" s="30">
        <f t="shared" si="5"/>
      </c>
    </row>
    <row r="23" spans="1:16" ht="15">
      <c r="A23" s="90">
        <v>9</v>
      </c>
      <c r="B23" s="91"/>
      <c r="C23" s="92"/>
      <c r="D23" s="93"/>
      <c r="E23" s="94"/>
      <c r="F23" s="95"/>
      <c r="G23" s="96"/>
      <c r="H23" s="95"/>
      <c r="I23" s="97"/>
      <c r="J23" s="98"/>
      <c r="K23" s="96"/>
      <c r="L23" s="95"/>
      <c r="M23" s="27">
        <f t="shared" si="2"/>
      </c>
      <c r="N23" s="28">
        <f t="shared" si="3"/>
      </c>
      <c r="O23" s="29">
        <f t="shared" si="4"/>
      </c>
      <c r="P23" s="30">
        <f t="shared" si="5"/>
      </c>
    </row>
    <row r="24" spans="1:16" ht="15.75" thickBot="1">
      <c r="A24" s="109">
        <v>10</v>
      </c>
      <c r="B24" s="100"/>
      <c r="C24" s="101"/>
      <c r="D24" s="102"/>
      <c r="E24" s="103"/>
      <c r="F24" s="104"/>
      <c r="G24" s="105"/>
      <c r="H24" s="104"/>
      <c r="I24" s="106"/>
      <c r="J24" s="107"/>
      <c r="K24" s="105"/>
      <c r="L24" s="104"/>
      <c r="M24" s="37">
        <f t="shared" si="2"/>
      </c>
      <c r="N24" s="38">
        <f t="shared" si="3"/>
      </c>
      <c r="O24" s="33">
        <f t="shared" si="4"/>
      </c>
      <c r="P24" s="34">
        <f t="shared" si="5"/>
      </c>
    </row>
    <row r="25" spans="1:16" ht="15">
      <c r="A25" s="81">
        <v>11</v>
      </c>
      <c r="B25" s="82"/>
      <c r="C25" s="83"/>
      <c r="D25" s="84"/>
      <c r="E25" s="85"/>
      <c r="F25" s="86"/>
      <c r="G25" s="87"/>
      <c r="H25" s="86"/>
      <c r="I25" s="88"/>
      <c r="J25" s="89"/>
      <c r="K25" s="87"/>
      <c r="L25" s="86"/>
      <c r="M25" s="23">
        <f t="shared" si="2"/>
      </c>
      <c r="N25" s="24">
        <f t="shared" si="3"/>
      </c>
      <c r="O25" s="25">
        <f t="shared" si="4"/>
      </c>
      <c r="P25" s="26">
        <f t="shared" si="5"/>
      </c>
    </row>
    <row r="26" spans="1:16" ht="15">
      <c r="A26" s="90">
        <v>12</v>
      </c>
      <c r="B26" s="91"/>
      <c r="C26" s="92"/>
      <c r="D26" s="93"/>
      <c r="E26" s="94"/>
      <c r="F26" s="95"/>
      <c r="G26" s="96"/>
      <c r="H26" s="95"/>
      <c r="I26" s="97"/>
      <c r="J26" s="98"/>
      <c r="K26" s="96"/>
      <c r="L26" s="95"/>
      <c r="M26" s="27">
        <f t="shared" si="2"/>
      </c>
      <c r="N26" s="28">
        <f t="shared" si="3"/>
      </c>
      <c r="O26" s="29">
        <f t="shared" si="4"/>
      </c>
      <c r="P26" s="30">
        <f t="shared" si="5"/>
      </c>
    </row>
    <row r="27" spans="1:16" ht="15">
      <c r="A27" s="90">
        <v>13</v>
      </c>
      <c r="B27" s="91"/>
      <c r="C27" s="92"/>
      <c r="D27" s="93"/>
      <c r="E27" s="94"/>
      <c r="F27" s="95"/>
      <c r="G27" s="96"/>
      <c r="H27" s="95"/>
      <c r="I27" s="97"/>
      <c r="J27" s="98"/>
      <c r="K27" s="96"/>
      <c r="L27" s="95"/>
      <c r="M27" s="27">
        <f t="shared" si="2"/>
      </c>
      <c r="N27" s="28">
        <f t="shared" si="3"/>
      </c>
      <c r="O27" s="29">
        <f t="shared" si="4"/>
      </c>
      <c r="P27" s="30">
        <f t="shared" si="5"/>
      </c>
    </row>
    <row r="28" spans="1:16" ht="15">
      <c r="A28" s="90">
        <v>14</v>
      </c>
      <c r="B28" s="91"/>
      <c r="C28" s="92"/>
      <c r="D28" s="93"/>
      <c r="E28" s="94"/>
      <c r="F28" s="95"/>
      <c r="G28" s="96"/>
      <c r="H28" s="95"/>
      <c r="I28" s="97"/>
      <c r="J28" s="98"/>
      <c r="K28" s="96"/>
      <c r="L28" s="95"/>
      <c r="M28" s="27">
        <f t="shared" si="2"/>
      </c>
      <c r="N28" s="28">
        <f t="shared" si="3"/>
      </c>
      <c r="O28" s="29">
        <f t="shared" si="4"/>
      </c>
      <c r="P28" s="30">
        <f t="shared" si="5"/>
      </c>
    </row>
    <row r="29" spans="1:16" ht="15.75" thickBot="1">
      <c r="A29" s="99">
        <v>15</v>
      </c>
      <c r="B29" s="100"/>
      <c r="C29" s="101"/>
      <c r="D29" s="102"/>
      <c r="E29" s="103"/>
      <c r="F29" s="104"/>
      <c r="G29" s="105"/>
      <c r="H29" s="104"/>
      <c r="I29" s="106"/>
      <c r="J29" s="107"/>
      <c r="K29" s="105"/>
      <c r="L29" s="104"/>
      <c r="M29" s="31">
        <f t="shared" si="2"/>
      </c>
      <c r="N29" s="32">
        <f t="shared" si="3"/>
      </c>
      <c r="O29" s="33">
        <f t="shared" si="4"/>
      </c>
      <c r="P29" s="34">
        <f t="shared" si="5"/>
      </c>
    </row>
    <row r="30" spans="1:16" ht="15">
      <c r="A30" s="108">
        <v>16</v>
      </c>
      <c r="B30" s="82"/>
      <c r="C30" s="83"/>
      <c r="D30" s="84"/>
      <c r="E30" s="85"/>
      <c r="F30" s="86"/>
      <c r="G30" s="87"/>
      <c r="H30" s="86"/>
      <c r="I30" s="88"/>
      <c r="J30" s="89"/>
      <c r="K30" s="87"/>
      <c r="L30" s="86"/>
      <c r="M30" s="35">
        <f t="shared" si="2"/>
      </c>
      <c r="N30" s="36">
        <f t="shared" si="3"/>
      </c>
      <c r="O30" s="25">
        <f t="shared" si="4"/>
      </c>
      <c r="P30" s="26">
        <f t="shared" si="5"/>
      </c>
    </row>
    <row r="31" spans="1:16" ht="15">
      <c r="A31" s="90">
        <v>17</v>
      </c>
      <c r="B31" s="91"/>
      <c r="C31" s="92"/>
      <c r="D31" s="93"/>
      <c r="E31" s="94"/>
      <c r="F31" s="95"/>
      <c r="G31" s="96"/>
      <c r="H31" s="95"/>
      <c r="I31" s="97"/>
      <c r="J31" s="98"/>
      <c r="K31" s="96"/>
      <c r="L31" s="95"/>
      <c r="M31" s="27">
        <f t="shared" si="2"/>
      </c>
      <c r="N31" s="28">
        <f t="shared" si="3"/>
      </c>
      <c r="O31" s="29">
        <f t="shared" si="4"/>
      </c>
      <c r="P31" s="30">
        <f t="shared" si="5"/>
      </c>
    </row>
    <row r="32" spans="1:16" ht="15">
      <c r="A32" s="90">
        <v>18</v>
      </c>
      <c r="B32" s="91"/>
      <c r="C32" s="92"/>
      <c r="D32" s="93"/>
      <c r="E32" s="94"/>
      <c r="F32" s="95"/>
      <c r="G32" s="96"/>
      <c r="H32" s="95"/>
      <c r="I32" s="97"/>
      <c r="J32" s="98"/>
      <c r="K32" s="96"/>
      <c r="L32" s="95"/>
      <c r="M32" s="27">
        <f t="shared" si="2"/>
      </c>
      <c r="N32" s="28">
        <f t="shared" si="3"/>
      </c>
      <c r="O32" s="29">
        <f t="shared" si="4"/>
      </c>
      <c r="P32" s="30">
        <f t="shared" si="5"/>
      </c>
    </row>
    <row r="33" spans="1:16" ht="15">
      <c r="A33" s="90">
        <v>19</v>
      </c>
      <c r="B33" s="91"/>
      <c r="C33" s="92"/>
      <c r="D33" s="93"/>
      <c r="E33" s="94"/>
      <c r="F33" s="95"/>
      <c r="G33" s="96"/>
      <c r="H33" s="95"/>
      <c r="I33" s="97"/>
      <c r="J33" s="98"/>
      <c r="K33" s="96"/>
      <c r="L33" s="95"/>
      <c r="M33" s="27">
        <f t="shared" si="2"/>
      </c>
      <c r="N33" s="28">
        <f t="shared" si="3"/>
      </c>
      <c r="O33" s="29">
        <f t="shared" si="4"/>
      </c>
      <c r="P33" s="30">
        <f t="shared" si="5"/>
      </c>
    </row>
    <row r="34" spans="1:16" ht="15.75" thickBot="1">
      <c r="A34" s="109">
        <v>20</v>
      </c>
      <c r="B34" s="100"/>
      <c r="C34" s="101"/>
      <c r="D34" s="102"/>
      <c r="E34" s="103"/>
      <c r="F34" s="104"/>
      <c r="G34" s="105"/>
      <c r="H34" s="104"/>
      <c r="I34" s="106"/>
      <c r="J34" s="107"/>
      <c r="K34" s="105"/>
      <c r="L34" s="104"/>
      <c r="M34" s="37">
        <f t="shared" si="2"/>
      </c>
      <c r="N34" s="38">
        <f t="shared" si="3"/>
      </c>
      <c r="O34" s="33">
        <f t="shared" si="4"/>
      </c>
      <c r="P34" s="34">
        <f t="shared" si="5"/>
      </c>
    </row>
    <row r="35" spans="1:16" ht="15">
      <c r="A35" s="81">
        <v>21</v>
      </c>
      <c r="B35" s="82"/>
      <c r="C35" s="83"/>
      <c r="D35" s="84"/>
      <c r="E35" s="85"/>
      <c r="F35" s="86"/>
      <c r="G35" s="87"/>
      <c r="H35" s="86"/>
      <c r="I35" s="88"/>
      <c r="J35" s="89"/>
      <c r="K35" s="87"/>
      <c r="L35" s="86"/>
      <c r="M35" s="23">
        <f t="shared" si="2"/>
      </c>
      <c r="N35" s="24">
        <f t="shared" si="3"/>
      </c>
      <c r="O35" s="25">
        <f t="shared" si="4"/>
      </c>
      <c r="P35" s="26">
        <f t="shared" si="5"/>
      </c>
    </row>
    <row r="36" spans="1:16" ht="15">
      <c r="A36" s="90">
        <v>22</v>
      </c>
      <c r="B36" s="91"/>
      <c r="C36" s="92"/>
      <c r="D36" s="93"/>
      <c r="E36" s="94"/>
      <c r="F36" s="95"/>
      <c r="G36" s="96"/>
      <c r="H36" s="95"/>
      <c r="I36" s="97"/>
      <c r="J36" s="98"/>
      <c r="K36" s="96"/>
      <c r="L36" s="95"/>
      <c r="M36" s="27">
        <f t="shared" si="2"/>
      </c>
      <c r="N36" s="28">
        <f t="shared" si="3"/>
      </c>
      <c r="O36" s="29">
        <f t="shared" si="4"/>
      </c>
      <c r="P36" s="30">
        <f t="shared" si="5"/>
      </c>
    </row>
    <row r="37" spans="1:16" ht="15">
      <c r="A37" s="90">
        <v>23</v>
      </c>
      <c r="B37" s="91"/>
      <c r="C37" s="92"/>
      <c r="D37" s="93"/>
      <c r="E37" s="94"/>
      <c r="F37" s="95"/>
      <c r="G37" s="96"/>
      <c r="H37" s="95"/>
      <c r="I37" s="97"/>
      <c r="J37" s="98"/>
      <c r="K37" s="96"/>
      <c r="L37" s="95"/>
      <c r="M37" s="27">
        <f t="shared" si="2"/>
      </c>
      <c r="N37" s="28">
        <f t="shared" si="3"/>
      </c>
      <c r="O37" s="29">
        <f t="shared" si="4"/>
      </c>
      <c r="P37" s="30">
        <f t="shared" si="5"/>
      </c>
    </row>
    <row r="38" spans="1:16" ht="15">
      <c r="A38" s="90">
        <v>24</v>
      </c>
      <c r="B38" s="91"/>
      <c r="C38" s="92"/>
      <c r="D38" s="93"/>
      <c r="E38" s="94"/>
      <c r="F38" s="95"/>
      <c r="G38" s="96"/>
      <c r="H38" s="95"/>
      <c r="I38" s="97"/>
      <c r="J38" s="98"/>
      <c r="K38" s="96"/>
      <c r="L38" s="95"/>
      <c r="M38" s="27">
        <f t="shared" si="2"/>
      </c>
      <c r="N38" s="28">
        <f t="shared" si="3"/>
      </c>
      <c r="O38" s="29">
        <f t="shared" si="4"/>
      </c>
      <c r="P38" s="30">
        <f t="shared" si="5"/>
      </c>
    </row>
    <row r="39" spans="1:16" ht="15.75" thickBot="1">
      <c r="A39" s="99">
        <v>25</v>
      </c>
      <c r="B39" s="100"/>
      <c r="C39" s="101"/>
      <c r="D39" s="102"/>
      <c r="E39" s="103"/>
      <c r="F39" s="104"/>
      <c r="G39" s="105"/>
      <c r="H39" s="104"/>
      <c r="I39" s="106"/>
      <c r="J39" s="107"/>
      <c r="K39" s="105"/>
      <c r="L39" s="104"/>
      <c r="M39" s="31">
        <f t="shared" si="2"/>
      </c>
      <c r="N39" s="32">
        <f t="shared" si="3"/>
      </c>
      <c r="O39" s="33">
        <f t="shared" si="4"/>
      </c>
      <c r="P39" s="34">
        <f t="shared" si="5"/>
      </c>
    </row>
    <row r="40" spans="1:16" ht="15">
      <c r="A40" s="81">
        <v>26</v>
      </c>
      <c r="B40" s="82"/>
      <c r="C40" s="83"/>
      <c r="D40" s="84"/>
      <c r="E40" s="85"/>
      <c r="F40" s="86"/>
      <c r="G40" s="87"/>
      <c r="H40" s="86"/>
      <c r="I40" s="88"/>
      <c r="J40" s="89"/>
      <c r="K40" s="87"/>
      <c r="L40" s="86"/>
      <c r="M40" s="23">
        <f t="shared" si="2"/>
      </c>
      <c r="N40" s="24">
        <f t="shared" si="3"/>
      </c>
      <c r="O40" s="25">
        <f t="shared" si="4"/>
      </c>
      <c r="P40" s="26">
        <f t="shared" si="5"/>
      </c>
    </row>
    <row r="41" spans="1:16" ht="15">
      <c r="A41" s="90">
        <v>27</v>
      </c>
      <c r="B41" s="91"/>
      <c r="C41" s="92"/>
      <c r="D41" s="93"/>
      <c r="E41" s="94"/>
      <c r="F41" s="95"/>
      <c r="G41" s="96"/>
      <c r="H41" s="95"/>
      <c r="I41" s="97"/>
      <c r="J41" s="98"/>
      <c r="K41" s="96"/>
      <c r="L41" s="95"/>
      <c r="M41" s="27">
        <f t="shared" si="2"/>
      </c>
      <c r="N41" s="28">
        <f t="shared" si="3"/>
      </c>
      <c r="O41" s="29">
        <f t="shared" si="4"/>
      </c>
      <c r="P41" s="30">
        <f t="shared" si="5"/>
      </c>
    </row>
    <row r="42" spans="1:16" ht="15">
      <c r="A42" s="90">
        <v>28</v>
      </c>
      <c r="B42" s="91"/>
      <c r="C42" s="92"/>
      <c r="D42" s="93"/>
      <c r="E42" s="94"/>
      <c r="F42" s="95"/>
      <c r="G42" s="96"/>
      <c r="H42" s="95"/>
      <c r="I42" s="97"/>
      <c r="J42" s="98"/>
      <c r="K42" s="96"/>
      <c r="L42" s="95"/>
      <c r="M42" s="27">
        <f t="shared" si="2"/>
      </c>
      <c r="N42" s="28">
        <f t="shared" si="3"/>
      </c>
      <c r="O42" s="29">
        <f t="shared" si="4"/>
      </c>
      <c r="P42" s="30">
        <f t="shared" si="5"/>
      </c>
    </row>
    <row r="43" spans="1:16" ht="15">
      <c r="A43" s="90">
        <v>29</v>
      </c>
      <c r="B43" s="91"/>
      <c r="C43" s="92"/>
      <c r="D43" s="93"/>
      <c r="E43" s="94"/>
      <c r="F43" s="95"/>
      <c r="G43" s="96"/>
      <c r="H43" s="95"/>
      <c r="I43" s="97"/>
      <c r="J43" s="98"/>
      <c r="K43" s="96"/>
      <c r="L43" s="95"/>
      <c r="M43" s="27">
        <f t="shared" si="2"/>
      </c>
      <c r="N43" s="28">
        <f t="shared" si="3"/>
      </c>
      <c r="O43" s="29">
        <f t="shared" si="4"/>
      </c>
      <c r="P43" s="30">
        <f t="shared" si="5"/>
      </c>
    </row>
    <row r="44" spans="1:16" ht="15.75" thickBot="1">
      <c r="A44" s="99">
        <v>30</v>
      </c>
      <c r="B44" s="100"/>
      <c r="C44" s="101"/>
      <c r="D44" s="102"/>
      <c r="E44" s="103"/>
      <c r="F44" s="104"/>
      <c r="G44" s="105"/>
      <c r="H44" s="104"/>
      <c r="I44" s="106"/>
      <c r="J44" s="107"/>
      <c r="K44" s="105"/>
      <c r="L44" s="104"/>
      <c r="M44" s="31">
        <f t="shared" si="2"/>
      </c>
      <c r="N44" s="32">
        <f t="shared" si="3"/>
      </c>
      <c r="O44" s="33">
        <f t="shared" si="4"/>
      </c>
      <c r="P44" s="34">
        <f t="shared" si="5"/>
      </c>
    </row>
    <row r="45" spans="1:16" ht="15">
      <c r="A45" s="81">
        <v>31</v>
      </c>
      <c r="B45" s="82"/>
      <c r="C45" s="83"/>
      <c r="D45" s="84"/>
      <c r="E45" s="85"/>
      <c r="F45" s="86"/>
      <c r="G45" s="87"/>
      <c r="H45" s="86"/>
      <c r="I45" s="88"/>
      <c r="J45" s="89"/>
      <c r="K45" s="87"/>
      <c r="L45" s="86"/>
      <c r="M45" s="23">
        <f t="shared" si="2"/>
      </c>
      <c r="N45" s="24">
        <f t="shared" si="3"/>
      </c>
      <c r="O45" s="25">
        <f t="shared" si="4"/>
      </c>
      <c r="P45" s="26">
        <f t="shared" si="5"/>
      </c>
    </row>
    <row r="46" spans="1:16" ht="15">
      <c r="A46" s="90">
        <v>32</v>
      </c>
      <c r="B46" s="91"/>
      <c r="C46" s="92"/>
      <c r="D46" s="93"/>
      <c r="E46" s="94"/>
      <c r="F46" s="95"/>
      <c r="G46" s="96"/>
      <c r="H46" s="95"/>
      <c r="I46" s="97"/>
      <c r="J46" s="98"/>
      <c r="K46" s="96"/>
      <c r="L46" s="95"/>
      <c r="M46" s="27">
        <f t="shared" si="2"/>
      </c>
      <c r="N46" s="28">
        <f t="shared" si="3"/>
      </c>
      <c r="O46" s="29">
        <f t="shared" si="4"/>
      </c>
      <c r="P46" s="30">
        <f t="shared" si="5"/>
      </c>
    </row>
    <row r="47" spans="1:16" ht="15">
      <c r="A47" s="90">
        <v>33</v>
      </c>
      <c r="B47" s="91"/>
      <c r="C47" s="92"/>
      <c r="D47" s="93"/>
      <c r="E47" s="94"/>
      <c r="F47" s="95"/>
      <c r="G47" s="96"/>
      <c r="H47" s="95"/>
      <c r="I47" s="97"/>
      <c r="J47" s="98"/>
      <c r="K47" s="96"/>
      <c r="L47" s="95"/>
      <c r="M47" s="27">
        <f t="shared" si="2"/>
      </c>
      <c r="N47" s="28">
        <f t="shared" si="3"/>
      </c>
      <c r="O47" s="29">
        <f t="shared" si="4"/>
      </c>
      <c r="P47" s="30">
        <f t="shared" si="5"/>
      </c>
    </row>
    <row r="48" spans="1:16" ht="15">
      <c r="A48" s="90">
        <v>34</v>
      </c>
      <c r="B48" s="91"/>
      <c r="C48" s="92"/>
      <c r="D48" s="93"/>
      <c r="E48" s="94"/>
      <c r="F48" s="95"/>
      <c r="G48" s="96"/>
      <c r="H48" s="95"/>
      <c r="I48" s="97"/>
      <c r="J48" s="98"/>
      <c r="K48" s="96"/>
      <c r="L48" s="95"/>
      <c r="M48" s="27">
        <f t="shared" si="2"/>
      </c>
      <c r="N48" s="28">
        <f t="shared" si="3"/>
      </c>
      <c r="O48" s="29">
        <f t="shared" si="4"/>
      </c>
      <c r="P48" s="30">
        <f t="shared" si="5"/>
      </c>
    </row>
    <row r="49" spans="1:16" ht="15.75" thickBot="1">
      <c r="A49" s="99">
        <v>35</v>
      </c>
      <c r="B49" s="100"/>
      <c r="C49" s="101"/>
      <c r="D49" s="102"/>
      <c r="E49" s="103"/>
      <c r="F49" s="104"/>
      <c r="G49" s="105"/>
      <c r="H49" s="104"/>
      <c r="I49" s="106"/>
      <c r="J49" s="107"/>
      <c r="K49" s="105"/>
      <c r="L49" s="104"/>
      <c r="M49" s="31">
        <f t="shared" si="2"/>
      </c>
      <c r="N49" s="32">
        <f t="shared" si="3"/>
      </c>
      <c r="O49" s="33">
        <f t="shared" si="4"/>
      </c>
      <c r="P49" s="34">
        <f t="shared" si="5"/>
      </c>
    </row>
    <row r="50" spans="1:16" ht="15">
      <c r="A50" s="81">
        <v>36</v>
      </c>
      <c r="B50" s="82"/>
      <c r="C50" s="83"/>
      <c r="D50" s="84"/>
      <c r="E50" s="85"/>
      <c r="F50" s="86"/>
      <c r="G50" s="87"/>
      <c r="H50" s="86"/>
      <c r="I50" s="88"/>
      <c r="J50" s="89"/>
      <c r="K50" s="87"/>
      <c r="L50" s="86"/>
      <c r="M50" s="23">
        <f t="shared" si="2"/>
      </c>
      <c r="N50" s="24">
        <f t="shared" si="3"/>
      </c>
      <c r="O50" s="25">
        <f t="shared" si="4"/>
      </c>
      <c r="P50" s="26">
        <f t="shared" si="5"/>
      </c>
    </row>
    <row r="51" spans="1:16" ht="15">
      <c r="A51" s="90">
        <v>37</v>
      </c>
      <c r="B51" s="91"/>
      <c r="C51" s="92"/>
      <c r="D51" s="93"/>
      <c r="E51" s="94"/>
      <c r="F51" s="95"/>
      <c r="G51" s="96"/>
      <c r="H51" s="95"/>
      <c r="I51" s="97"/>
      <c r="J51" s="98"/>
      <c r="K51" s="96"/>
      <c r="L51" s="95"/>
      <c r="M51" s="27">
        <f t="shared" si="2"/>
      </c>
      <c r="N51" s="28">
        <f t="shared" si="3"/>
      </c>
      <c r="O51" s="29">
        <f t="shared" si="4"/>
      </c>
      <c r="P51" s="30">
        <f t="shared" si="5"/>
      </c>
    </row>
    <row r="52" spans="1:16" ht="15">
      <c r="A52" s="90">
        <v>38</v>
      </c>
      <c r="B52" s="91"/>
      <c r="C52" s="92"/>
      <c r="D52" s="93"/>
      <c r="E52" s="94"/>
      <c r="F52" s="95"/>
      <c r="G52" s="96"/>
      <c r="H52" s="95"/>
      <c r="I52" s="97"/>
      <c r="J52" s="98"/>
      <c r="K52" s="96"/>
      <c r="L52" s="95"/>
      <c r="M52" s="27">
        <f t="shared" si="2"/>
      </c>
      <c r="N52" s="28">
        <f t="shared" si="3"/>
      </c>
      <c r="O52" s="29">
        <f t="shared" si="4"/>
      </c>
      <c r="P52" s="30">
        <f t="shared" si="5"/>
      </c>
    </row>
    <row r="53" spans="1:16" ht="15">
      <c r="A53" s="90">
        <v>39</v>
      </c>
      <c r="B53" s="91"/>
      <c r="C53" s="92"/>
      <c r="D53" s="93"/>
      <c r="E53" s="94"/>
      <c r="F53" s="95"/>
      <c r="G53" s="96"/>
      <c r="H53" s="95"/>
      <c r="I53" s="97"/>
      <c r="J53" s="98"/>
      <c r="K53" s="96"/>
      <c r="L53" s="95"/>
      <c r="M53" s="27">
        <f t="shared" si="2"/>
      </c>
      <c r="N53" s="28">
        <f t="shared" si="3"/>
      </c>
      <c r="O53" s="29">
        <f t="shared" si="4"/>
      </c>
      <c r="P53" s="30">
        <f t="shared" si="5"/>
      </c>
    </row>
    <row r="54" spans="1:16" ht="15.75" thickBot="1">
      <c r="A54" s="99">
        <v>40</v>
      </c>
      <c r="B54" s="100"/>
      <c r="C54" s="101"/>
      <c r="D54" s="102"/>
      <c r="E54" s="103"/>
      <c r="F54" s="104"/>
      <c r="G54" s="105"/>
      <c r="H54" s="104"/>
      <c r="I54" s="106"/>
      <c r="J54" s="107"/>
      <c r="K54" s="105"/>
      <c r="L54" s="104"/>
      <c r="M54" s="31">
        <f t="shared" si="2"/>
      </c>
      <c r="N54" s="32">
        <f t="shared" si="3"/>
      </c>
      <c r="O54" s="33">
        <f t="shared" si="4"/>
      </c>
      <c r="P54" s="34">
        <f t="shared" si="5"/>
      </c>
    </row>
    <row r="56" spans="2:4" ht="15">
      <c r="B56" s="9" t="s">
        <v>94</v>
      </c>
      <c r="D56" s="9" t="s">
        <v>90</v>
      </c>
    </row>
    <row r="57" spans="2:4" ht="15">
      <c r="B57" s="9">
        <v>1</v>
      </c>
      <c r="D57" s="9" t="s">
        <v>89</v>
      </c>
    </row>
    <row r="58" spans="2:4" ht="15">
      <c r="B58" s="9">
        <v>2</v>
      </c>
      <c r="D58" s="9" t="s">
        <v>91</v>
      </c>
    </row>
    <row r="59" spans="1:4" ht="15">
      <c r="A59" s="39"/>
      <c r="B59" s="9">
        <v>3</v>
      </c>
      <c r="D59" s="9" t="s">
        <v>115</v>
      </c>
    </row>
  </sheetData>
  <sheetProtection password="EE1B" sheet="1" formatRows="0"/>
  <conditionalFormatting sqref="E15:L54">
    <cfRule type="expression" priority="2" dxfId="1" stopIfTrue="1">
      <formula>E15&gt;E$11</formula>
    </cfRule>
  </conditionalFormatting>
  <conditionalFormatting sqref="D6 E5 K1 M1">
    <cfRule type="containsBlanks" priority="1" dxfId="1" stopIfTrue="1">
      <formula>LEN(TRIM(D1))=0</formula>
    </cfRule>
  </conditionalFormatting>
  <conditionalFormatting sqref="C15:C54">
    <cfRule type="expression" priority="3" dxfId="1">
      <formula>AND(SUM($D15:$L15)&lt;&gt;0,$C15="")</formula>
    </cfRule>
  </conditionalFormatting>
  <conditionalFormatting sqref="D15:L54">
    <cfRule type="expression" priority="4" dxfId="1" stopIfTrue="1">
      <formula>AND($B15&lt;&gt;"",$C15="да",$D15="")</formula>
    </cfRule>
    <cfRule type="expression" priority="5" dxfId="0" stopIfTrue="1">
      <formula>AND(SUM($D15)=0,COUNTA($E15:$L15)&gt;0)</formula>
    </cfRule>
  </conditionalFormatting>
  <dataValidations count="5">
    <dataValidation type="whole" allowBlank="1" showInputMessage="1" showErrorMessage="1" sqref="E15:L54">
      <formula1>0</formula1>
      <formula2>E$11</formula2>
    </dataValidation>
    <dataValidation allowBlank="1" prompt="Укажите класс с литерой (если есть)" sqref="K1"/>
    <dataValidation allowBlank="1" showInputMessage="1" showErrorMessage="1" prompt="Укажите наименование образовательной организации, например, СОШ №3" sqref="M1"/>
    <dataValidation type="list" allowBlank="1" showInputMessage="1" showErrorMessage="1" promptTitle="Введите тип класса" prompt="общ - общеобразовательный класс;&#10;про - профильный по предмету данной КДР;&#10;лиц - лицейский класс;&#10;лицпро - лицейский класс с профилем по предмету КДР;&#10;гим - гимназический класс;&#10;гимпро - гимназический класс с профилем по предмету КДР" sqref="D6">
      <formula1>$P$3:$P$9</formula1>
    </dataValidation>
    <dataValidation errorStyle="warning" type="list" allowBlank="1" showInputMessage="1" showErrorMessage="1" sqref="C15:C54">
      <formula1>"да,нет"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"/>
  <sheetViews>
    <sheetView view="pageBreakPreview" zoomScale="90" zoomScaleSheetLayoutView="90" zoomScalePageLayoutView="0" workbookViewId="0" topLeftCell="A1">
      <selection activeCell="E3" sqref="E3"/>
    </sheetView>
  </sheetViews>
  <sheetFormatPr defaultColWidth="9.140625" defaultRowHeight="15"/>
  <cols>
    <col min="1" max="1" width="9.140625" style="9" customWidth="1"/>
    <col min="2" max="2" width="19.140625" style="9" customWidth="1"/>
    <col min="3" max="3" width="8.28125" style="9" hidden="1" customWidth="1"/>
    <col min="4" max="4" width="7.57421875" style="9" customWidth="1"/>
    <col min="5" max="11" width="6.140625" style="9" customWidth="1"/>
    <col min="12" max="12" width="8.57421875" style="9" bestFit="1" customWidth="1"/>
    <col min="13" max="13" width="6.57421875" style="9" customWidth="1"/>
    <col min="14" max="14" width="12.57421875" style="9" customWidth="1"/>
    <col min="15" max="15" width="17.7109375" style="9" customWidth="1"/>
    <col min="16" max="16" width="12.7109375" style="9" hidden="1" customWidth="1"/>
    <col min="17" max="16384" width="9.140625" style="9" customWidth="1"/>
  </cols>
  <sheetData>
    <row r="1" spans="1:15" ht="15">
      <c r="A1" s="40"/>
      <c r="B1" s="40"/>
      <c r="C1" s="40"/>
      <c r="D1" s="40"/>
      <c r="E1" s="40"/>
      <c r="F1" s="40"/>
      <c r="G1" s="40"/>
      <c r="H1" s="40"/>
      <c r="I1" s="40"/>
      <c r="J1" s="79" t="s">
        <v>127</v>
      </c>
      <c r="K1" s="111"/>
      <c r="L1" s="40" t="s">
        <v>16</v>
      </c>
      <c r="M1" s="112"/>
      <c r="O1" s="44" t="s">
        <v>0</v>
      </c>
    </row>
    <row r="2" spans="1:16" ht="15">
      <c r="A2" s="41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P2" s="9" t="s">
        <v>8</v>
      </c>
    </row>
    <row r="3" spans="1:16" ht="15">
      <c r="A3" s="40"/>
      <c r="B3" s="40"/>
      <c r="C3" s="42"/>
      <c r="D3" s="42" t="s">
        <v>5</v>
      </c>
      <c r="E3" s="43" t="s">
        <v>138</v>
      </c>
      <c r="F3" s="43"/>
      <c r="G3" s="43"/>
      <c r="H3" s="43"/>
      <c r="I3" s="40"/>
      <c r="J3" s="40"/>
      <c r="K3" s="40"/>
      <c r="L3" s="40"/>
      <c r="M3" s="40"/>
      <c r="N3" s="40"/>
      <c r="O3" s="40"/>
      <c r="P3" s="9" t="s">
        <v>24</v>
      </c>
    </row>
    <row r="4" spans="1:16" ht="15">
      <c r="A4" s="41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9" t="s">
        <v>109</v>
      </c>
    </row>
    <row r="5" spans="1:16" ht="15">
      <c r="A5" s="56"/>
      <c r="B5" s="56"/>
      <c r="C5" s="56"/>
      <c r="D5" s="42" t="s">
        <v>108</v>
      </c>
      <c r="E5" s="110"/>
      <c r="F5" s="43"/>
      <c r="G5" s="43"/>
      <c r="H5" s="43"/>
      <c r="I5" s="40"/>
      <c r="J5" s="40"/>
      <c r="K5" s="40"/>
      <c r="L5" s="40"/>
      <c r="M5" s="11" t="s">
        <v>14</v>
      </c>
      <c r="N5" s="11" t="s">
        <v>99</v>
      </c>
      <c r="P5" s="9" t="s">
        <v>110</v>
      </c>
    </row>
    <row r="6" spans="1:16" ht="15">
      <c r="A6" s="12"/>
      <c r="B6" s="71" t="s">
        <v>8</v>
      </c>
      <c r="D6" s="110"/>
      <c r="E6" s="10"/>
      <c r="F6" s="10"/>
      <c r="M6" s="13"/>
      <c r="N6" s="13"/>
      <c r="P6" s="9" t="s">
        <v>111</v>
      </c>
    </row>
    <row r="7" spans="1:16" ht="15">
      <c r="A7" s="14"/>
      <c r="B7" s="9" t="s">
        <v>11</v>
      </c>
      <c r="M7" s="133">
        <v>8</v>
      </c>
      <c r="N7" s="13" t="s">
        <v>100</v>
      </c>
      <c r="P7" s="9" t="s">
        <v>112</v>
      </c>
    </row>
    <row r="8" spans="1:16" ht="15">
      <c r="A8" s="14"/>
      <c r="B8" s="9" t="s">
        <v>15</v>
      </c>
      <c r="M8" s="133">
        <v>7</v>
      </c>
      <c r="N8" s="13" t="s">
        <v>101</v>
      </c>
      <c r="P8" s="9" t="s">
        <v>113</v>
      </c>
    </row>
    <row r="9" spans="1:16" ht="15">
      <c r="A9" s="14"/>
      <c r="B9" s="16" t="s">
        <v>12</v>
      </c>
      <c r="M9" s="133">
        <v>5</v>
      </c>
      <c r="N9" s="13" t="s">
        <v>102</v>
      </c>
      <c r="P9" s="9" t="s">
        <v>114</v>
      </c>
    </row>
    <row r="10" spans="1:16" ht="15">
      <c r="A10" s="14"/>
      <c r="B10" s="9" t="s">
        <v>83</v>
      </c>
      <c r="M10" s="15">
        <v>0</v>
      </c>
      <c r="N10" s="13" t="s">
        <v>103</v>
      </c>
      <c r="O10" s="17"/>
      <c r="P10" s="17"/>
    </row>
    <row r="11" spans="1:16" ht="15">
      <c r="A11" s="12"/>
      <c r="B11" s="13"/>
      <c r="C11" s="13"/>
      <c r="D11" s="11" t="s">
        <v>13</v>
      </c>
      <c r="E11" s="62">
        <v>1</v>
      </c>
      <c r="F11" s="62">
        <v>1</v>
      </c>
      <c r="G11" s="62">
        <v>1</v>
      </c>
      <c r="H11" s="62">
        <v>1</v>
      </c>
      <c r="I11" s="62">
        <v>1</v>
      </c>
      <c r="J11" s="62">
        <v>1</v>
      </c>
      <c r="K11" s="62">
        <v>1</v>
      </c>
      <c r="L11" s="62">
        <v>1</v>
      </c>
      <c r="O11" s="17"/>
      <c r="P11" s="18" t="s">
        <v>17</v>
      </c>
    </row>
    <row r="12" spans="1:16" ht="15">
      <c r="A12" s="12"/>
      <c r="B12" s="13"/>
      <c r="C12" s="13"/>
      <c r="D12" s="11" t="s">
        <v>116</v>
      </c>
      <c r="E12" s="63">
        <f aca="true" t="shared" si="0" ref="E12:L12">IF(COUNTIF($D$15:$D$54,"&gt;0")=0,"",_xlfn.SUMIFS(E$15:E$54,$D$15:$D$54,"&gt;0")/COUNTIF($D$15:$D$54,"&gt;0"))</f>
      </c>
      <c r="F12" s="63">
        <f t="shared" si="0"/>
      </c>
      <c r="G12" s="63">
        <f t="shared" si="0"/>
      </c>
      <c r="H12" s="63">
        <f t="shared" si="0"/>
      </c>
      <c r="I12" s="63">
        <f t="shared" si="0"/>
      </c>
      <c r="J12" s="63">
        <f t="shared" si="0"/>
      </c>
      <c r="K12" s="63">
        <f t="shared" si="0"/>
      </c>
      <c r="L12" s="63">
        <f t="shared" si="0"/>
      </c>
      <c r="O12" s="17"/>
      <c r="P12" s="18"/>
    </row>
    <row r="13" spans="1:16" ht="15.75" thickBot="1">
      <c r="A13" s="12"/>
      <c r="B13" s="65"/>
      <c r="C13" s="65"/>
      <c r="D13" s="66" t="s">
        <v>117</v>
      </c>
      <c r="E13" s="64">
        <f>IF(COUNTIF($D$15:$D$54,"&gt;0")=0,"",E12/E11)</f>
      </c>
      <c r="F13" s="64">
        <f aca="true" t="shared" si="1" ref="F13:K13">IF(COUNTIF($D$15:$D$54,"&gt;0")=0,"",F12/F11)</f>
      </c>
      <c r="G13" s="64">
        <f t="shared" si="1"/>
      </c>
      <c r="H13" s="64">
        <f t="shared" si="1"/>
      </c>
      <c r="I13" s="64">
        <f t="shared" si="1"/>
      </c>
      <c r="J13" s="64">
        <f t="shared" si="1"/>
      </c>
      <c r="K13" s="64">
        <f t="shared" si="1"/>
      </c>
      <c r="L13" s="64">
        <f>IF(COUNTIF($D$15:$D$54,"&gt;0")=0,"",L12/L11)</f>
      </c>
      <c r="O13" s="17"/>
      <c r="P13" s="18"/>
    </row>
    <row r="14" spans="1:16" ht="60.75" thickBot="1">
      <c r="A14" s="67" t="s">
        <v>1</v>
      </c>
      <c r="B14" s="68" t="s">
        <v>2</v>
      </c>
      <c r="C14" s="69" t="s">
        <v>10</v>
      </c>
      <c r="D14" s="70" t="s">
        <v>3</v>
      </c>
      <c r="E14" s="57" t="s">
        <v>132</v>
      </c>
      <c r="F14" s="58" t="s">
        <v>133</v>
      </c>
      <c r="G14" s="59">
        <v>2</v>
      </c>
      <c r="H14" s="58">
        <v>3</v>
      </c>
      <c r="I14" s="60">
        <v>4</v>
      </c>
      <c r="J14" s="61">
        <v>5</v>
      </c>
      <c r="K14" s="59">
        <v>6</v>
      </c>
      <c r="L14" s="58">
        <v>7</v>
      </c>
      <c r="M14" s="19" t="s">
        <v>4</v>
      </c>
      <c r="N14" s="20" t="str">
        <f>N5</f>
        <v>Оценка</v>
      </c>
      <c r="O14" s="21" t="s">
        <v>93</v>
      </c>
      <c r="P14" s="22" t="s">
        <v>92</v>
      </c>
    </row>
    <row r="15" spans="1:16" ht="15">
      <c r="A15" s="81">
        <v>1</v>
      </c>
      <c r="B15" s="82"/>
      <c r="C15" s="83"/>
      <c r="D15" s="84"/>
      <c r="E15" s="85"/>
      <c r="F15" s="86"/>
      <c r="G15" s="87"/>
      <c r="H15" s="86"/>
      <c r="I15" s="88"/>
      <c r="J15" s="89"/>
      <c r="K15" s="87"/>
      <c r="L15" s="86"/>
      <c r="M15" s="23">
        <f aca="true" t="shared" si="2" ref="M15:M54">IF(SUM(D15)&gt;0,SUM(E15:L15),"")</f>
      </c>
      <c r="N15" s="24">
        <f aca="true" t="shared" si="3" ref="N15:N54">IF(SUM(D15)&gt;0,IF(M15&gt;=$M$7,$N$7,IF(M15&gt;=$M$8,$N$8,IF(M15&gt;=$M$9,$N$9,$N$10))),"")</f>
      </c>
      <c r="O15" s="25">
        <f>IF(B15="","",IF(AND(SUM($D15)=0,COUNTA($E15:$L15)&gt;0),$D$57,IF(OR(E15&gt;E$11,F15&gt;F$11,G15&gt;G$11,H15&gt;H$11,I15&gt;I$11,J15&gt;J$11,K15&gt;K$11,L15&gt;L$11),$D$58,IF(AND($D15="",$C15="да"),$D$59,"нет"))))</f>
      </c>
      <c r="P15" s="26">
        <f>IF(O15="","",IF(O15="нет",0,1))</f>
      </c>
    </row>
    <row r="16" spans="1:16" ht="15">
      <c r="A16" s="90">
        <v>2</v>
      </c>
      <c r="B16" s="91"/>
      <c r="C16" s="92"/>
      <c r="D16" s="93"/>
      <c r="E16" s="94"/>
      <c r="F16" s="95"/>
      <c r="G16" s="96"/>
      <c r="H16" s="95"/>
      <c r="I16" s="97"/>
      <c r="J16" s="98"/>
      <c r="K16" s="96"/>
      <c r="L16" s="95"/>
      <c r="M16" s="27">
        <f t="shared" si="2"/>
      </c>
      <c r="N16" s="28">
        <f t="shared" si="3"/>
      </c>
      <c r="O16" s="29">
        <f aca="true" t="shared" si="4" ref="O16:O54">IF(B16="","",IF(AND(SUM($D16)=0,COUNTA($E16:$L16)&gt;0),$D$57,IF(OR(E16&gt;E$11,F16&gt;F$11,G16&gt;G$11,H16&gt;H$11,I16&gt;I$11,J16&gt;J$11,K16&gt;K$11,L16&gt;L$11),$D$58,IF(AND($D16="",$C16="да"),$D$59,"нет"))))</f>
      </c>
      <c r="P16" s="30">
        <f aca="true" t="shared" si="5" ref="P16:P54">IF(O16="","",IF(O16="нет",0,1))</f>
      </c>
    </row>
    <row r="17" spans="1:16" ht="15">
      <c r="A17" s="90">
        <v>3</v>
      </c>
      <c r="B17" s="91"/>
      <c r="C17" s="92"/>
      <c r="D17" s="93"/>
      <c r="E17" s="94"/>
      <c r="F17" s="95"/>
      <c r="G17" s="96"/>
      <c r="H17" s="95"/>
      <c r="I17" s="97"/>
      <c r="J17" s="98"/>
      <c r="K17" s="96"/>
      <c r="L17" s="95"/>
      <c r="M17" s="27">
        <f t="shared" si="2"/>
      </c>
      <c r="N17" s="28">
        <f t="shared" si="3"/>
      </c>
      <c r="O17" s="29">
        <f t="shared" si="4"/>
      </c>
      <c r="P17" s="30">
        <f t="shared" si="5"/>
      </c>
    </row>
    <row r="18" spans="1:16" ht="15">
      <c r="A18" s="90">
        <v>4</v>
      </c>
      <c r="B18" s="91"/>
      <c r="C18" s="92"/>
      <c r="D18" s="93"/>
      <c r="E18" s="94"/>
      <c r="F18" s="95"/>
      <c r="G18" s="96"/>
      <c r="H18" s="95"/>
      <c r="I18" s="97"/>
      <c r="J18" s="98"/>
      <c r="K18" s="96"/>
      <c r="L18" s="95"/>
      <c r="M18" s="27">
        <f t="shared" si="2"/>
      </c>
      <c r="N18" s="28">
        <f t="shared" si="3"/>
      </c>
      <c r="O18" s="29">
        <f t="shared" si="4"/>
      </c>
      <c r="P18" s="30">
        <f t="shared" si="5"/>
      </c>
    </row>
    <row r="19" spans="1:16" ht="15.75" thickBot="1">
      <c r="A19" s="99">
        <v>5</v>
      </c>
      <c r="B19" s="100"/>
      <c r="C19" s="101"/>
      <c r="D19" s="102"/>
      <c r="E19" s="103"/>
      <c r="F19" s="104"/>
      <c r="G19" s="105"/>
      <c r="H19" s="104"/>
      <c r="I19" s="106"/>
      <c r="J19" s="107"/>
      <c r="K19" s="105"/>
      <c r="L19" s="104"/>
      <c r="M19" s="31">
        <f t="shared" si="2"/>
      </c>
      <c r="N19" s="32">
        <f t="shared" si="3"/>
      </c>
      <c r="O19" s="33">
        <f t="shared" si="4"/>
      </c>
      <c r="P19" s="34">
        <f t="shared" si="5"/>
      </c>
    </row>
    <row r="20" spans="1:16" ht="15">
      <c r="A20" s="108">
        <v>6</v>
      </c>
      <c r="B20" s="82"/>
      <c r="C20" s="83"/>
      <c r="D20" s="84"/>
      <c r="E20" s="85"/>
      <c r="F20" s="86"/>
      <c r="G20" s="87"/>
      <c r="H20" s="86"/>
      <c r="I20" s="88"/>
      <c r="J20" s="89"/>
      <c r="K20" s="87"/>
      <c r="L20" s="86"/>
      <c r="M20" s="35">
        <f t="shared" si="2"/>
      </c>
      <c r="N20" s="36">
        <f t="shared" si="3"/>
      </c>
      <c r="O20" s="25">
        <f t="shared" si="4"/>
      </c>
      <c r="P20" s="26">
        <f t="shared" si="5"/>
      </c>
    </row>
    <row r="21" spans="1:16" ht="15">
      <c r="A21" s="90">
        <v>7</v>
      </c>
      <c r="B21" s="91"/>
      <c r="C21" s="92"/>
      <c r="D21" s="93"/>
      <c r="E21" s="94"/>
      <c r="F21" s="95"/>
      <c r="G21" s="96"/>
      <c r="H21" s="95"/>
      <c r="I21" s="97"/>
      <c r="J21" s="98"/>
      <c r="K21" s="96"/>
      <c r="L21" s="95"/>
      <c r="M21" s="27">
        <f t="shared" si="2"/>
      </c>
      <c r="N21" s="28">
        <f t="shared" si="3"/>
      </c>
      <c r="O21" s="29">
        <f t="shared" si="4"/>
      </c>
      <c r="P21" s="30">
        <f t="shared" si="5"/>
      </c>
    </row>
    <row r="22" spans="1:16" ht="15">
      <c r="A22" s="90">
        <v>8</v>
      </c>
      <c r="B22" s="91"/>
      <c r="C22" s="92"/>
      <c r="D22" s="93"/>
      <c r="E22" s="94"/>
      <c r="F22" s="95"/>
      <c r="G22" s="96"/>
      <c r="H22" s="95"/>
      <c r="I22" s="97"/>
      <c r="J22" s="98"/>
      <c r="K22" s="96"/>
      <c r="L22" s="95"/>
      <c r="M22" s="27">
        <f t="shared" si="2"/>
      </c>
      <c r="N22" s="28">
        <f t="shared" si="3"/>
      </c>
      <c r="O22" s="29">
        <f t="shared" si="4"/>
      </c>
      <c r="P22" s="30">
        <f t="shared" si="5"/>
      </c>
    </row>
    <row r="23" spans="1:16" ht="15">
      <c r="A23" s="90">
        <v>9</v>
      </c>
      <c r="B23" s="91"/>
      <c r="C23" s="92"/>
      <c r="D23" s="93"/>
      <c r="E23" s="94"/>
      <c r="F23" s="95"/>
      <c r="G23" s="96"/>
      <c r="H23" s="95"/>
      <c r="I23" s="97"/>
      <c r="J23" s="98"/>
      <c r="K23" s="96"/>
      <c r="L23" s="95"/>
      <c r="M23" s="27">
        <f t="shared" si="2"/>
      </c>
      <c r="N23" s="28">
        <f t="shared" si="3"/>
      </c>
      <c r="O23" s="29">
        <f t="shared" si="4"/>
      </c>
      <c r="P23" s="30">
        <f t="shared" si="5"/>
      </c>
    </row>
    <row r="24" spans="1:16" ht="15.75" thickBot="1">
      <c r="A24" s="109">
        <v>10</v>
      </c>
      <c r="B24" s="100"/>
      <c r="C24" s="101"/>
      <c r="D24" s="102"/>
      <c r="E24" s="103"/>
      <c r="F24" s="104"/>
      <c r="G24" s="105"/>
      <c r="H24" s="104"/>
      <c r="I24" s="106"/>
      <c r="J24" s="107"/>
      <c r="K24" s="105"/>
      <c r="L24" s="104"/>
      <c r="M24" s="37">
        <f t="shared" si="2"/>
      </c>
      <c r="N24" s="38">
        <f t="shared" si="3"/>
      </c>
      <c r="O24" s="33">
        <f t="shared" si="4"/>
      </c>
      <c r="P24" s="34">
        <f t="shared" si="5"/>
      </c>
    </row>
    <row r="25" spans="1:16" ht="15">
      <c r="A25" s="81">
        <v>11</v>
      </c>
      <c r="B25" s="82"/>
      <c r="C25" s="83"/>
      <c r="D25" s="84"/>
      <c r="E25" s="85"/>
      <c r="F25" s="86"/>
      <c r="G25" s="87"/>
      <c r="H25" s="86"/>
      <c r="I25" s="88"/>
      <c r="J25" s="89"/>
      <c r="K25" s="87"/>
      <c r="L25" s="86"/>
      <c r="M25" s="23">
        <f t="shared" si="2"/>
      </c>
      <c r="N25" s="24">
        <f t="shared" si="3"/>
      </c>
      <c r="O25" s="25">
        <f t="shared" si="4"/>
      </c>
      <c r="P25" s="26">
        <f t="shared" si="5"/>
      </c>
    </row>
    <row r="26" spans="1:16" ht="15">
      <c r="A26" s="90">
        <v>12</v>
      </c>
      <c r="B26" s="91"/>
      <c r="C26" s="92"/>
      <c r="D26" s="93"/>
      <c r="E26" s="94"/>
      <c r="F26" s="95"/>
      <c r="G26" s="96"/>
      <c r="H26" s="95"/>
      <c r="I26" s="97"/>
      <c r="J26" s="98"/>
      <c r="K26" s="96"/>
      <c r="L26" s="95"/>
      <c r="M26" s="27">
        <f t="shared" si="2"/>
      </c>
      <c r="N26" s="28">
        <f t="shared" si="3"/>
      </c>
      <c r="O26" s="29">
        <f t="shared" si="4"/>
      </c>
      <c r="P26" s="30">
        <f t="shared" si="5"/>
      </c>
    </row>
    <row r="27" spans="1:16" ht="15">
      <c r="A27" s="90">
        <v>13</v>
      </c>
      <c r="B27" s="91"/>
      <c r="C27" s="92"/>
      <c r="D27" s="93"/>
      <c r="E27" s="94"/>
      <c r="F27" s="95"/>
      <c r="G27" s="96"/>
      <c r="H27" s="95"/>
      <c r="I27" s="97"/>
      <c r="J27" s="98"/>
      <c r="K27" s="96"/>
      <c r="L27" s="95"/>
      <c r="M27" s="27">
        <f t="shared" si="2"/>
      </c>
      <c r="N27" s="28">
        <f t="shared" si="3"/>
      </c>
      <c r="O27" s="29">
        <f t="shared" si="4"/>
      </c>
      <c r="P27" s="30">
        <f t="shared" si="5"/>
      </c>
    </row>
    <row r="28" spans="1:16" ht="15">
      <c r="A28" s="90">
        <v>14</v>
      </c>
      <c r="B28" s="91"/>
      <c r="C28" s="92"/>
      <c r="D28" s="93"/>
      <c r="E28" s="94"/>
      <c r="F28" s="95"/>
      <c r="G28" s="96"/>
      <c r="H28" s="95"/>
      <c r="I28" s="97"/>
      <c r="J28" s="98"/>
      <c r="K28" s="96"/>
      <c r="L28" s="95"/>
      <c r="M28" s="27">
        <f t="shared" si="2"/>
      </c>
      <c r="N28" s="28">
        <f t="shared" si="3"/>
      </c>
      <c r="O28" s="29">
        <f t="shared" si="4"/>
      </c>
      <c r="P28" s="30">
        <f t="shared" si="5"/>
      </c>
    </row>
    <row r="29" spans="1:16" ht="15.75" thickBot="1">
      <c r="A29" s="99">
        <v>15</v>
      </c>
      <c r="B29" s="100"/>
      <c r="C29" s="101"/>
      <c r="D29" s="102"/>
      <c r="E29" s="103"/>
      <c r="F29" s="104"/>
      <c r="G29" s="105"/>
      <c r="H29" s="104"/>
      <c r="I29" s="106"/>
      <c r="J29" s="107"/>
      <c r="K29" s="105"/>
      <c r="L29" s="104"/>
      <c r="M29" s="31">
        <f t="shared" si="2"/>
      </c>
      <c r="N29" s="32">
        <f t="shared" si="3"/>
      </c>
      <c r="O29" s="33">
        <f t="shared" si="4"/>
      </c>
      <c r="P29" s="34">
        <f t="shared" si="5"/>
      </c>
    </row>
    <row r="30" spans="1:16" ht="15">
      <c r="A30" s="108">
        <v>16</v>
      </c>
      <c r="B30" s="82"/>
      <c r="C30" s="83"/>
      <c r="D30" s="84"/>
      <c r="E30" s="85"/>
      <c r="F30" s="86"/>
      <c r="G30" s="87"/>
      <c r="H30" s="86"/>
      <c r="I30" s="88"/>
      <c r="J30" s="89"/>
      <c r="K30" s="87"/>
      <c r="L30" s="86"/>
      <c r="M30" s="35">
        <f t="shared" si="2"/>
      </c>
      <c r="N30" s="36">
        <f t="shared" si="3"/>
      </c>
      <c r="O30" s="25">
        <f t="shared" si="4"/>
      </c>
      <c r="P30" s="26">
        <f t="shared" si="5"/>
      </c>
    </row>
    <row r="31" spans="1:16" ht="15">
      <c r="A31" s="90">
        <v>17</v>
      </c>
      <c r="B31" s="91"/>
      <c r="C31" s="92"/>
      <c r="D31" s="93"/>
      <c r="E31" s="94"/>
      <c r="F31" s="95"/>
      <c r="G31" s="96"/>
      <c r="H31" s="95"/>
      <c r="I31" s="97"/>
      <c r="J31" s="98"/>
      <c r="K31" s="96"/>
      <c r="L31" s="95"/>
      <c r="M31" s="27">
        <f t="shared" si="2"/>
      </c>
      <c r="N31" s="28">
        <f t="shared" si="3"/>
      </c>
      <c r="O31" s="29">
        <f t="shared" si="4"/>
      </c>
      <c r="P31" s="30">
        <f t="shared" si="5"/>
      </c>
    </row>
    <row r="32" spans="1:16" ht="15">
      <c r="A32" s="90">
        <v>18</v>
      </c>
      <c r="B32" s="91"/>
      <c r="C32" s="92"/>
      <c r="D32" s="93"/>
      <c r="E32" s="94"/>
      <c r="F32" s="95"/>
      <c r="G32" s="96"/>
      <c r="H32" s="95"/>
      <c r="I32" s="97"/>
      <c r="J32" s="98"/>
      <c r="K32" s="96"/>
      <c r="L32" s="95"/>
      <c r="M32" s="27">
        <f t="shared" si="2"/>
      </c>
      <c r="N32" s="28">
        <f t="shared" si="3"/>
      </c>
      <c r="O32" s="29">
        <f t="shared" si="4"/>
      </c>
      <c r="P32" s="30">
        <f t="shared" si="5"/>
      </c>
    </row>
    <row r="33" spans="1:16" ht="15">
      <c r="A33" s="90">
        <v>19</v>
      </c>
      <c r="B33" s="91"/>
      <c r="C33" s="92"/>
      <c r="D33" s="93"/>
      <c r="E33" s="94"/>
      <c r="F33" s="95"/>
      <c r="G33" s="96"/>
      <c r="H33" s="95"/>
      <c r="I33" s="97"/>
      <c r="J33" s="98"/>
      <c r="K33" s="96"/>
      <c r="L33" s="95"/>
      <c r="M33" s="27">
        <f t="shared" si="2"/>
      </c>
      <c r="N33" s="28">
        <f t="shared" si="3"/>
      </c>
      <c r="O33" s="29">
        <f t="shared" si="4"/>
      </c>
      <c r="P33" s="30">
        <f t="shared" si="5"/>
      </c>
    </row>
    <row r="34" spans="1:16" ht="15.75" thickBot="1">
      <c r="A34" s="109">
        <v>20</v>
      </c>
      <c r="B34" s="100"/>
      <c r="C34" s="101"/>
      <c r="D34" s="102"/>
      <c r="E34" s="103"/>
      <c r="F34" s="104"/>
      <c r="G34" s="105"/>
      <c r="H34" s="104"/>
      <c r="I34" s="106"/>
      <c r="J34" s="107"/>
      <c r="K34" s="105"/>
      <c r="L34" s="104"/>
      <c r="M34" s="37">
        <f t="shared" si="2"/>
      </c>
      <c r="N34" s="38">
        <f t="shared" si="3"/>
      </c>
      <c r="O34" s="33">
        <f t="shared" si="4"/>
      </c>
      <c r="P34" s="34">
        <f t="shared" si="5"/>
      </c>
    </row>
    <row r="35" spans="1:16" ht="15">
      <c r="A35" s="81">
        <v>21</v>
      </c>
      <c r="B35" s="82"/>
      <c r="C35" s="83"/>
      <c r="D35" s="84"/>
      <c r="E35" s="85"/>
      <c r="F35" s="86"/>
      <c r="G35" s="87"/>
      <c r="H35" s="86"/>
      <c r="I35" s="88"/>
      <c r="J35" s="89"/>
      <c r="K35" s="87"/>
      <c r="L35" s="86"/>
      <c r="M35" s="23">
        <f t="shared" si="2"/>
      </c>
      <c r="N35" s="24">
        <f t="shared" si="3"/>
      </c>
      <c r="O35" s="25">
        <f t="shared" si="4"/>
      </c>
      <c r="P35" s="26">
        <f t="shared" si="5"/>
      </c>
    </row>
    <row r="36" spans="1:16" ht="15">
      <c r="A36" s="90">
        <v>22</v>
      </c>
      <c r="B36" s="91"/>
      <c r="C36" s="92"/>
      <c r="D36" s="93"/>
      <c r="E36" s="94"/>
      <c r="F36" s="95"/>
      <c r="G36" s="96"/>
      <c r="H36" s="95"/>
      <c r="I36" s="97"/>
      <c r="J36" s="98"/>
      <c r="K36" s="96"/>
      <c r="L36" s="95"/>
      <c r="M36" s="27">
        <f t="shared" si="2"/>
      </c>
      <c r="N36" s="28">
        <f t="shared" si="3"/>
      </c>
      <c r="O36" s="29">
        <f t="shared" si="4"/>
      </c>
      <c r="P36" s="30">
        <f t="shared" si="5"/>
      </c>
    </row>
    <row r="37" spans="1:16" ht="15">
      <c r="A37" s="90">
        <v>23</v>
      </c>
      <c r="B37" s="91"/>
      <c r="C37" s="92"/>
      <c r="D37" s="93"/>
      <c r="E37" s="94"/>
      <c r="F37" s="95"/>
      <c r="G37" s="96"/>
      <c r="H37" s="95"/>
      <c r="I37" s="97"/>
      <c r="J37" s="98"/>
      <c r="K37" s="96"/>
      <c r="L37" s="95"/>
      <c r="M37" s="27">
        <f t="shared" si="2"/>
      </c>
      <c r="N37" s="28">
        <f t="shared" si="3"/>
      </c>
      <c r="O37" s="29">
        <f t="shared" si="4"/>
      </c>
      <c r="P37" s="30">
        <f t="shared" si="5"/>
      </c>
    </row>
    <row r="38" spans="1:16" ht="15">
      <c r="A38" s="90">
        <v>24</v>
      </c>
      <c r="B38" s="91"/>
      <c r="C38" s="92"/>
      <c r="D38" s="93"/>
      <c r="E38" s="94"/>
      <c r="F38" s="95"/>
      <c r="G38" s="96"/>
      <c r="H38" s="95"/>
      <c r="I38" s="97"/>
      <c r="J38" s="98"/>
      <c r="K38" s="96"/>
      <c r="L38" s="95"/>
      <c r="M38" s="27">
        <f t="shared" si="2"/>
      </c>
      <c r="N38" s="28">
        <f t="shared" si="3"/>
      </c>
      <c r="O38" s="29">
        <f t="shared" si="4"/>
      </c>
      <c r="P38" s="30">
        <f t="shared" si="5"/>
      </c>
    </row>
    <row r="39" spans="1:16" ht="15.75" thickBot="1">
      <c r="A39" s="99">
        <v>25</v>
      </c>
      <c r="B39" s="100"/>
      <c r="C39" s="101"/>
      <c r="D39" s="102"/>
      <c r="E39" s="103"/>
      <c r="F39" s="104"/>
      <c r="G39" s="105"/>
      <c r="H39" s="104"/>
      <c r="I39" s="106"/>
      <c r="J39" s="107"/>
      <c r="K39" s="105"/>
      <c r="L39" s="104"/>
      <c r="M39" s="31">
        <f t="shared" si="2"/>
      </c>
      <c r="N39" s="32">
        <f t="shared" si="3"/>
      </c>
      <c r="O39" s="33">
        <f t="shared" si="4"/>
      </c>
      <c r="P39" s="34">
        <f t="shared" si="5"/>
      </c>
    </row>
    <row r="40" spans="1:16" ht="15">
      <c r="A40" s="81">
        <v>26</v>
      </c>
      <c r="B40" s="82"/>
      <c r="C40" s="83"/>
      <c r="D40" s="84"/>
      <c r="E40" s="85"/>
      <c r="F40" s="86"/>
      <c r="G40" s="87"/>
      <c r="H40" s="86"/>
      <c r="I40" s="88"/>
      <c r="J40" s="89"/>
      <c r="K40" s="87"/>
      <c r="L40" s="86"/>
      <c r="M40" s="23">
        <f t="shared" si="2"/>
      </c>
      <c r="N40" s="24">
        <f t="shared" si="3"/>
      </c>
      <c r="O40" s="25">
        <f t="shared" si="4"/>
      </c>
      <c r="P40" s="26">
        <f t="shared" si="5"/>
      </c>
    </row>
    <row r="41" spans="1:16" ht="15">
      <c r="A41" s="90">
        <v>27</v>
      </c>
      <c r="B41" s="91"/>
      <c r="C41" s="92"/>
      <c r="D41" s="93"/>
      <c r="E41" s="94"/>
      <c r="F41" s="95"/>
      <c r="G41" s="96"/>
      <c r="H41" s="95"/>
      <c r="I41" s="97"/>
      <c r="J41" s="98"/>
      <c r="K41" s="96"/>
      <c r="L41" s="95"/>
      <c r="M41" s="27">
        <f t="shared" si="2"/>
      </c>
      <c r="N41" s="28">
        <f t="shared" si="3"/>
      </c>
      <c r="O41" s="29">
        <f t="shared" si="4"/>
      </c>
      <c r="P41" s="30">
        <f t="shared" si="5"/>
      </c>
    </row>
    <row r="42" spans="1:16" ht="15">
      <c r="A42" s="90">
        <v>28</v>
      </c>
      <c r="B42" s="91"/>
      <c r="C42" s="92"/>
      <c r="D42" s="93"/>
      <c r="E42" s="94"/>
      <c r="F42" s="95"/>
      <c r="G42" s="96"/>
      <c r="H42" s="95"/>
      <c r="I42" s="97"/>
      <c r="J42" s="98"/>
      <c r="K42" s="96"/>
      <c r="L42" s="95"/>
      <c r="M42" s="27">
        <f t="shared" si="2"/>
      </c>
      <c r="N42" s="28">
        <f t="shared" si="3"/>
      </c>
      <c r="O42" s="29">
        <f t="shared" si="4"/>
      </c>
      <c r="P42" s="30">
        <f t="shared" si="5"/>
      </c>
    </row>
    <row r="43" spans="1:16" ht="15">
      <c r="A43" s="90">
        <v>29</v>
      </c>
      <c r="B43" s="91"/>
      <c r="C43" s="92"/>
      <c r="D43" s="93"/>
      <c r="E43" s="94"/>
      <c r="F43" s="95"/>
      <c r="G43" s="96"/>
      <c r="H43" s="95"/>
      <c r="I43" s="97"/>
      <c r="J43" s="98"/>
      <c r="K43" s="96"/>
      <c r="L43" s="95"/>
      <c r="M43" s="27">
        <f t="shared" si="2"/>
      </c>
      <c r="N43" s="28">
        <f t="shared" si="3"/>
      </c>
      <c r="O43" s="29">
        <f t="shared" si="4"/>
      </c>
      <c r="P43" s="30">
        <f t="shared" si="5"/>
      </c>
    </row>
    <row r="44" spans="1:16" ht="15.75" thickBot="1">
      <c r="A44" s="99">
        <v>30</v>
      </c>
      <c r="B44" s="100"/>
      <c r="C44" s="101"/>
      <c r="D44" s="102"/>
      <c r="E44" s="103"/>
      <c r="F44" s="104"/>
      <c r="G44" s="105"/>
      <c r="H44" s="104"/>
      <c r="I44" s="106"/>
      <c r="J44" s="107"/>
      <c r="K44" s="105"/>
      <c r="L44" s="104"/>
      <c r="M44" s="31">
        <f t="shared" si="2"/>
      </c>
      <c r="N44" s="32">
        <f t="shared" si="3"/>
      </c>
      <c r="O44" s="33">
        <f t="shared" si="4"/>
      </c>
      <c r="P44" s="34">
        <f t="shared" si="5"/>
      </c>
    </row>
    <row r="45" spans="1:16" ht="15">
      <c r="A45" s="81">
        <v>31</v>
      </c>
      <c r="B45" s="82"/>
      <c r="C45" s="83"/>
      <c r="D45" s="84"/>
      <c r="E45" s="85"/>
      <c r="F45" s="86"/>
      <c r="G45" s="87"/>
      <c r="H45" s="86"/>
      <c r="I45" s="88"/>
      <c r="J45" s="89"/>
      <c r="K45" s="87"/>
      <c r="L45" s="86"/>
      <c r="M45" s="23">
        <f t="shared" si="2"/>
      </c>
      <c r="N45" s="24">
        <f t="shared" si="3"/>
      </c>
      <c r="O45" s="25">
        <f t="shared" si="4"/>
      </c>
      <c r="P45" s="26">
        <f t="shared" si="5"/>
      </c>
    </row>
    <row r="46" spans="1:16" ht="15">
      <c r="A46" s="90">
        <v>32</v>
      </c>
      <c r="B46" s="91"/>
      <c r="C46" s="92"/>
      <c r="D46" s="93"/>
      <c r="E46" s="94"/>
      <c r="F46" s="95"/>
      <c r="G46" s="96"/>
      <c r="H46" s="95"/>
      <c r="I46" s="97"/>
      <c r="J46" s="98"/>
      <c r="K46" s="96"/>
      <c r="L46" s="95"/>
      <c r="M46" s="27">
        <f t="shared" si="2"/>
      </c>
      <c r="N46" s="28">
        <f t="shared" si="3"/>
      </c>
      <c r="O46" s="29">
        <f t="shared" si="4"/>
      </c>
      <c r="P46" s="30">
        <f t="shared" si="5"/>
      </c>
    </row>
    <row r="47" spans="1:16" ht="15">
      <c r="A47" s="90">
        <v>33</v>
      </c>
      <c r="B47" s="91"/>
      <c r="C47" s="92"/>
      <c r="D47" s="93"/>
      <c r="E47" s="94"/>
      <c r="F47" s="95"/>
      <c r="G47" s="96"/>
      <c r="H47" s="95"/>
      <c r="I47" s="97"/>
      <c r="J47" s="98"/>
      <c r="K47" s="96"/>
      <c r="L47" s="95"/>
      <c r="M47" s="27">
        <f t="shared" si="2"/>
      </c>
      <c r="N47" s="28">
        <f t="shared" si="3"/>
      </c>
      <c r="O47" s="29">
        <f t="shared" si="4"/>
      </c>
      <c r="P47" s="30">
        <f t="shared" si="5"/>
      </c>
    </row>
    <row r="48" spans="1:16" ht="15">
      <c r="A48" s="90">
        <v>34</v>
      </c>
      <c r="B48" s="91"/>
      <c r="C48" s="92"/>
      <c r="D48" s="93"/>
      <c r="E48" s="94"/>
      <c r="F48" s="95"/>
      <c r="G48" s="96"/>
      <c r="H48" s="95"/>
      <c r="I48" s="97"/>
      <c r="J48" s="98"/>
      <c r="K48" s="96"/>
      <c r="L48" s="95"/>
      <c r="M48" s="27">
        <f t="shared" si="2"/>
      </c>
      <c r="N48" s="28">
        <f t="shared" si="3"/>
      </c>
      <c r="O48" s="29">
        <f t="shared" si="4"/>
      </c>
      <c r="P48" s="30">
        <f t="shared" si="5"/>
      </c>
    </row>
    <row r="49" spans="1:16" ht="15.75" thickBot="1">
      <c r="A49" s="99">
        <v>35</v>
      </c>
      <c r="B49" s="100"/>
      <c r="C49" s="101"/>
      <c r="D49" s="102"/>
      <c r="E49" s="103"/>
      <c r="F49" s="104"/>
      <c r="G49" s="105"/>
      <c r="H49" s="104"/>
      <c r="I49" s="106"/>
      <c r="J49" s="107"/>
      <c r="K49" s="105"/>
      <c r="L49" s="104"/>
      <c r="M49" s="31">
        <f t="shared" si="2"/>
      </c>
      <c r="N49" s="32">
        <f t="shared" si="3"/>
      </c>
      <c r="O49" s="33">
        <f t="shared" si="4"/>
      </c>
      <c r="P49" s="34">
        <f t="shared" si="5"/>
      </c>
    </row>
    <row r="50" spans="1:16" ht="15">
      <c r="A50" s="81">
        <v>36</v>
      </c>
      <c r="B50" s="82"/>
      <c r="C50" s="83"/>
      <c r="D50" s="84"/>
      <c r="E50" s="85"/>
      <c r="F50" s="86"/>
      <c r="G50" s="87"/>
      <c r="H50" s="86"/>
      <c r="I50" s="88"/>
      <c r="J50" s="89"/>
      <c r="K50" s="87"/>
      <c r="L50" s="86"/>
      <c r="M50" s="23">
        <f t="shared" si="2"/>
      </c>
      <c r="N50" s="24">
        <f t="shared" si="3"/>
      </c>
      <c r="O50" s="25">
        <f t="shared" si="4"/>
      </c>
      <c r="P50" s="26">
        <f t="shared" si="5"/>
      </c>
    </row>
    <row r="51" spans="1:16" ht="15">
      <c r="A51" s="90">
        <v>37</v>
      </c>
      <c r="B51" s="91"/>
      <c r="C51" s="92"/>
      <c r="D51" s="93"/>
      <c r="E51" s="94"/>
      <c r="F51" s="95"/>
      <c r="G51" s="96"/>
      <c r="H51" s="95"/>
      <c r="I51" s="97"/>
      <c r="J51" s="98"/>
      <c r="K51" s="96"/>
      <c r="L51" s="95"/>
      <c r="M51" s="27">
        <f t="shared" si="2"/>
      </c>
      <c r="N51" s="28">
        <f t="shared" si="3"/>
      </c>
      <c r="O51" s="29">
        <f t="shared" si="4"/>
      </c>
      <c r="P51" s="30">
        <f t="shared" si="5"/>
      </c>
    </row>
    <row r="52" spans="1:16" ht="15">
      <c r="A52" s="90">
        <v>38</v>
      </c>
      <c r="B52" s="91"/>
      <c r="C52" s="92"/>
      <c r="D52" s="93"/>
      <c r="E52" s="94"/>
      <c r="F52" s="95"/>
      <c r="G52" s="96"/>
      <c r="H52" s="95"/>
      <c r="I52" s="97"/>
      <c r="J52" s="98"/>
      <c r="K52" s="96"/>
      <c r="L52" s="95"/>
      <c r="M52" s="27">
        <f t="shared" si="2"/>
      </c>
      <c r="N52" s="28">
        <f t="shared" si="3"/>
      </c>
      <c r="O52" s="29">
        <f t="shared" si="4"/>
      </c>
      <c r="P52" s="30">
        <f t="shared" si="5"/>
      </c>
    </row>
    <row r="53" spans="1:16" ht="15">
      <c r="A53" s="90">
        <v>39</v>
      </c>
      <c r="B53" s="91"/>
      <c r="C53" s="92"/>
      <c r="D53" s="93"/>
      <c r="E53" s="94"/>
      <c r="F53" s="95"/>
      <c r="G53" s="96"/>
      <c r="H53" s="95"/>
      <c r="I53" s="97"/>
      <c r="J53" s="98"/>
      <c r="K53" s="96"/>
      <c r="L53" s="95"/>
      <c r="M53" s="27">
        <f t="shared" si="2"/>
      </c>
      <c r="N53" s="28">
        <f t="shared" si="3"/>
      </c>
      <c r="O53" s="29">
        <f t="shared" si="4"/>
      </c>
      <c r="P53" s="30">
        <f t="shared" si="5"/>
      </c>
    </row>
    <row r="54" spans="1:16" ht="15.75" thickBot="1">
      <c r="A54" s="99">
        <v>40</v>
      </c>
      <c r="B54" s="100"/>
      <c r="C54" s="101"/>
      <c r="D54" s="102"/>
      <c r="E54" s="103"/>
      <c r="F54" s="104"/>
      <c r="G54" s="105"/>
      <c r="H54" s="104"/>
      <c r="I54" s="106"/>
      <c r="J54" s="107"/>
      <c r="K54" s="105"/>
      <c r="L54" s="104"/>
      <c r="M54" s="31">
        <f t="shared" si="2"/>
      </c>
      <c r="N54" s="32">
        <f t="shared" si="3"/>
      </c>
      <c r="O54" s="33">
        <f t="shared" si="4"/>
      </c>
      <c r="P54" s="34">
        <f t="shared" si="5"/>
      </c>
    </row>
    <row r="56" spans="2:4" ht="15">
      <c r="B56" s="9" t="s">
        <v>94</v>
      </c>
      <c r="D56" s="9" t="s">
        <v>90</v>
      </c>
    </row>
    <row r="57" spans="2:4" ht="15">
      <c r="B57" s="9">
        <v>1</v>
      </c>
      <c r="D57" s="9" t="s">
        <v>89</v>
      </c>
    </row>
    <row r="58" spans="2:4" ht="15">
      <c r="B58" s="9">
        <v>2</v>
      </c>
      <c r="D58" s="9" t="s">
        <v>91</v>
      </c>
    </row>
    <row r="59" spans="1:4" ht="15">
      <c r="A59" s="39"/>
      <c r="B59" s="9">
        <v>3</v>
      </c>
      <c r="D59" s="9" t="s">
        <v>115</v>
      </c>
    </row>
  </sheetData>
  <sheetProtection password="EE1B" sheet="1" formatRows="0"/>
  <conditionalFormatting sqref="E15:L54">
    <cfRule type="expression" priority="2" dxfId="1" stopIfTrue="1">
      <formula>E15&gt;E$11</formula>
    </cfRule>
  </conditionalFormatting>
  <conditionalFormatting sqref="D6 E5 K1 M1">
    <cfRule type="containsBlanks" priority="1" dxfId="1" stopIfTrue="1">
      <formula>LEN(TRIM(D1))=0</formula>
    </cfRule>
  </conditionalFormatting>
  <conditionalFormatting sqref="C15:C54">
    <cfRule type="expression" priority="3" dxfId="1">
      <formula>AND(SUM($D15:$L15)&lt;&gt;0,$C15="")</formula>
    </cfRule>
  </conditionalFormatting>
  <conditionalFormatting sqref="D15:L54">
    <cfRule type="expression" priority="4" dxfId="1" stopIfTrue="1">
      <formula>AND($B15&lt;&gt;"",$C15="да",$D15="")</formula>
    </cfRule>
    <cfRule type="expression" priority="5" dxfId="0" stopIfTrue="1">
      <formula>AND(SUM($D15)=0,COUNTA($E15:$L15)&gt;0)</formula>
    </cfRule>
  </conditionalFormatting>
  <dataValidations count="5">
    <dataValidation type="whole" allowBlank="1" showInputMessage="1" showErrorMessage="1" sqref="E15:L54">
      <formula1>0</formula1>
      <formula2>E$11</formula2>
    </dataValidation>
    <dataValidation allowBlank="1" prompt="Укажите класс с литерой (если есть)" sqref="K1"/>
    <dataValidation allowBlank="1" showInputMessage="1" showErrorMessage="1" prompt="Укажите наименование образовательной организации, например, СОШ №3" sqref="M1"/>
    <dataValidation type="list" allowBlank="1" showInputMessage="1" showErrorMessage="1" promptTitle="Введите тип класса" prompt="общ - общеобразовательный класс;&#10;про - профильный по предмету данной КДР;&#10;лиц - лицейский класс;&#10;лицпро - лицейский класс с профилем по предмету КДР;&#10;гим - гимназический класс;&#10;гимпро - гимназический класс с профилем по предмету КДР" sqref="D6">
      <formula1>$P$3:$P$9</formula1>
    </dataValidation>
    <dataValidation errorStyle="warning" type="list" allowBlank="1" showInputMessage="1" showErrorMessage="1" sqref="C15:C54">
      <formula1>"да,нет"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0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"/>
  <sheetViews>
    <sheetView view="pageBreakPreview" zoomScale="90" zoomScaleSheetLayoutView="90" zoomScalePageLayoutView="0" workbookViewId="0" topLeftCell="A1">
      <selection activeCell="E3" sqref="E3"/>
    </sheetView>
  </sheetViews>
  <sheetFormatPr defaultColWidth="9.140625" defaultRowHeight="15"/>
  <cols>
    <col min="1" max="1" width="9.140625" style="9" customWidth="1"/>
    <col min="2" max="2" width="19.140625" style="9" customWidth="1"/>
    <col min="3" max="3" width="8.28125" style="9" hidden="1" customWidth="1"/>
    <col min="4" max="4" width="7.57421875" style="9" customWidth="1"/>
    <col min="5" max="11" width="6.140625" style="9" customWidth="1"/>
    <col min="12" max="12" width="8.57421875" style="9" bestFit="1" customWidth="1"/>
    <col min="13" max="13" width="6.57421875" style="9" customWidth="1"/>
    <col min="14" max="14" width="12.57421875" style="9" customWidth="1"/>
    <col min="15" max="15" width="17.7109375" style="9" customWidth="1"/>
    <col min="16" max="16" width="12.7109375" style="9" hidden="1" customWidth="1"/>
    <col min="17" max="16384" width="9.140625" style="9" customWidth="1"/>
  </cols>
  <sheetData>
    <row r="1" spans="1:15" ht="15">
      <c r="A1" s="40"/>
      <c r="B1" s="40"/>
      <c r="C1" s="40"/>
      <c r="D1" s="40"/>
      <c r="E1" s="40"/>
      <c r="F1" s="40"/>
      <c r="G1" s="40"/>
      <c r="H1" s="40"/>
      <c r="I1" s="40"/>
      <c r="J1" s="79" t="s">
        <v>127</v>
      </c>
      <c r="K1" s="111"/>
      <c r="L1" s="40" t="s">
        <v>16</v>
      </c>
      <c r="M1" s="112"/>
      <c r="O1" s="44" t="s">
        <v>0</v>
      </c>
    </row>
    <row r="2" spans="1:16" ht="15">
      <c r="A2" s="41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P2" s="9" t="s">
        <v>8</v>
      </c>
    </row>
    <row r="3" spans="1:16" ht="15">
      <c r="A3" s="40"/>
      <c r="B3" s="40"/>
      <c r="C3" s="42"/>
      <c r="D3" s="42" t="s">
        <v>5</v>
      </c>
      <c r="E3" s="43" t="s">
        <v>138</v>
      </c>
      <c r="F3" s="43"/>
      <c r="G3" s="43"/>
      <c r="H3" s="43"/>
      <c r="I3" s="40"/>
      <c r="J3" s="40"/>
      <c r="K3" s="40"/>
      <c r="L3" s="40"/>
      <c r="M3" s="40"/>
      <c r="N3" s="40"/>
      <c r="O3" s="40"/>
      <c r="P3" s="9" t="s">
        <v>24</v>
      </c>
    </row>
    <row r="4" spans="1:16" ht="15">
      <c r="A4" s="41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9" t="s">
        <v>109</v>
      </c>
    </row>
    <row r="5" spans="1:16" ht="15">
      <c r="A5" s="56"/>
      <c r="B5" s="56"/>
      <c r="C5" s="56"/>
      <c r="D5" s="42" t="s">
        <v>108</v>
      </c>
      <c r="E5" s="110"/>
      <c r="F5" s="43"/>
      <c r="G5" s="43"/>
      <c r="H5" s="43"/>
      <c r="I5" s="40"/>
      <c r="J5" s="40"/>
      <c r="K5" s="40"/>
      <c r="L5" s="40"/>
      <c r="M5" s="11" t="s">
        <v>14</v>
      </c>
      <c r="N5" s="11" t="s">
        <v>99</v>
      </c>
      <c r="P5" s="9" t="s">
        <v>110</v>
      </c>
    </row>
    <row r="6" spans="1:16" ht="15">
      <c r="A6" s="12"/>
      <c r="B6" s="71" t="s">
        <v>8</v>
      </c>
      <c r="D6" s="110"/>
      <c r="E6" s="10"/>
      <c r="F6" s="10"/>
      <c r="M6" s="13"/>
      <c r="N6" s="13"/>
      <c r="P6" s="9" t="s">
        <v>111</v>
      </c>
    </row>
    <row r="7" spans="1:16" ht="15">
      <c r="A7" s="14"/>
      <c r="B7" s="9" t="s">
        <v>11</v>
      </c>
      <c r="M7" s="133">
        <v>8</v>
      </c>
      <c r="N7" s="13" t="s">
        <v>100</v>
      </c>
      <c r="P7" s="9" t="s">
        <v>112</v>
      </c>
    </row>
    <row r="8" spans="1:16" ht="15">
      <c r="A8" s="14"/>
      <c r="B8" s="9" t="s">
        <v>15</v>
      </c>
      <c r="M8" s="133">
        <v>7</v>
      </c>
      <c r="N8" s="13" t="s">
        <v>101</v>
      </c>
      <c r="P8" s="9" t="s">
        <v>113</v>
      </c>
    </row>
    <row r="9" spans="1:16" ht="15">
      <c r="A9" s="14"/>
      <c r="B9" s="16" t="s">
        <v>12</v>
      </c>
      <c r="M9" s="133">
        <v>5</v>
      </c>
      <c r="N9" s="13" t="s">
        <v>102</v>
      </c>
      <c r="P9" s="9" t="s">
        <v>114</v>
      </c>
    </row>
    <row r="10" spans="1:16" ht="15">
      <c r="A10" s="14"/>
      <c r="B10" s="9" t="s">
        <v>83</v>
      </c>
      <c r="M10" s="15">
        <v>0</v>
      </c>
      <c r="N10" s="13" t="s">
        <v>103</v>
      </c>
      <c r="O10" s="17"/>
      <c r="P10" s="17"/>
    </row>
    <row r="11" spans="1:16" ht="15">
      <c r="A11" s="12"/>
      <c r="B11" s="13"/>
      <c r="C11" s="13"/>
      <c r="D11" s="11" t="s">
        <v>13</v>
      </c>
      <c r="E11" s="62">
        <v>1</v>
      </c>
      <c r="F11" s="62">
        <v>1</v>
      </c>
      <c r="G11" s="62">
        <v>1</v>
      </c>
      <c r="H11" s="62">
        <v>1</v>
      </c>
      <c r="I11" s="62">
        <v>1</v>
      </c>
      <c r="J11" s="62">
        <v>1</v>
      </c>
      <c r="K11" s="62">
        <v>1</v>
      </c>
      <c r="L11" s="62">
        <v>1</v>
      </c>
      <c r="O11" s="17"/>
      <c r="P11" s="18" t="s">
        <v>17</v>
      </c>
    </row>
    <row r="12" spans="1:16" ht="15">
      <c r="A12" s="12"/>
      <c r="B12" s="13"/>
      <c r="C12" s="13"/>
      <c r="D12" s="11" t="s">
        <v>116</v>
      </c>
      <c r="E12" s="63">
        <f aca="true" t="shared" si="0" ref="E12:L12">IF(COUNTIF($D$15:$D$54,"&gt;0")=0,"",_xlfn.SUMIFS(E$15:E$54,$D$15:$D$54,"&gt;0")/COUNTIF($D$15:$D$54,"&gt;0"))</f>
      </c>
      <c r="F12" s="63">
        <f t="shared" si="0"/>
      </c>
      <c r="G12" s="63">
        <f t="shared" si="0"/>
      </c>
      <c r="H12" s="63">
        <f t="shared" si="0"/>
      </c>
      <c r="I12" s="63">
        <f t="shared" si="0"/>
      </c>
      <c r="J12" s="63">
        <f t="shared" si="0"/>
      </c>
      <c r="K12" s="63">
        <f t="shared" si="0"/>
      </c>
      <c r="L12" s="63">
        <f t="shared" si="0"/>
      </c>
      <c r="O12" s="17"/>
      <c r="P12" s="18"/>
    </row>
    <row r="13" spans="1:16" ht="15.75" thickBot="1">
      <c r="A13" s="12"/>
      <c r="B13" s="65"/>
      <c r="C13" s="65"/>
      <c r="D13" s="66" t="s">
        <v>117</v>
      </c>
      <c r="E13" s="64">
        <f>IF(COUNTIF($D$15:$D$54,"&gt;0")=0,"",E12/E11)</f>
      </c>
      <c r="F13" s="64">
        <f aca="true" t="shared" si="1" ref="F13:K13">IF(COUNTIF($D$15:$D$54,"&gt;0")=0,"",F12/F11)</f>
      </c>
      <c r="G13" s="64">
        <f t="shared" si="1"/>
      </c>
      <c r="H13" s="64">
        <f t="shared" si="1"/>
      </c>
      <c r="I13" s="64">
        <f t="shared" si="1"/>
      </c>
      <c r="J13" s="64">
        <f t="shared" si="1"/>
      </c>
      <c r="K13" s="64">
        <f t="shared" si="1"/>
      </c>
      <c r="L13" s="64">
        <f>IF(COUNTIF($D$15:$D$54,"&gt;0")=0,"",L12/L11)</f>
      </c>
      <c r="O13" s="17"/>
      <c r="P13" s="18"/>
    </row>
    <row r="14" spans="1:16" ht="60.75" thickBot="1">
      <c r="A14" s="67" t="s">
        <v>1</v>
      </c>
      <c r="B14" s="68" t="s">
        <v>2</v>
      </c>
      <c r="C14" s="69" t="s">
        <v>10</v>
      </c>
      <c r="D14" s="70" t="s">
        <v>3</v>
      </c>
      <c r="E14" s="57" t="s">
        <v>132</v>
      </c>
      <c r="F14" s="58" t="s">
        <v>133</v>
      </c>
      <c r="G14" s="59">
        <v>2</v>
      </c>
      <c r="H14" s="58">
        <v>3</v>
      </c>
      <c r="I14" s="60">
        <v>4</v>
      </c>
      <c r="J14" s="61">
        <v>5</v>
      </c>
      <c r="K14" s="59">
        <v>6</v>
      </c>
      <c r="L14" s="58">
        <v>7</v>
      </c>
      <c r="M14" s="19" t="s">
        <v>4</v>
      </c>
      <c r="N14" s="20" t="str">
        <f>N5</f>
        <v>Оценка</v>
      </c>
      <c r="O14" s="21" t="s">
        <v>93</v>
      </c>
      <c r="P14" s="22" t="s">
        <v>92</v>
      </c>
    </row>
    <row r="15" spans="1:16" ht="15">
      <c r="A15" s="81">
        <v>1</v>
      </c>
      <c r="B15" s="82"/>
      <c r="C15" s="83"/>
      <c r="D15" s="84"/>
      <c r="E15" s="85"/>
      <c r="F15" s="86"/>
      <c r="G15" s="87"/>
      <c r="H15" s="86"/>
      <c r="I15" s="88"/>
      <c r="J15" s="89"/>
      <c r="K15" s="87"/>
      <c r="L15" s="86"/>
      <c r="M15" s="23">
        <f aca="true" t="shared" si="2" ref="M15:M54">IF(SUM(D15)&gt;0,SUM(E15:L15),"")</f>
      </c>
      <c r="N15" s="24">
        <f aca="true" t="shared" si="3" ref="N15:N54">IF(SUM(D15)&gt;0,IF(M15&gt;=$M$7,$N$7,IF(M15&gt;=$M$8,$N$8,IF(M15&gt;=$M$9,$N$9,$N$10))),"")</f>
      </c>
      <c r="O15" s="25">
        <f>IF(B15="","",IF(AND(SUM($D15)=0,COUNTA($E15:$L15)&gt;0),$D$57,IF(OR(E15&gt;E$11,F15&gt;F$11,G15&gt;G$11,H15&gt;H$11,I15&gt;I$11,J15&gt;J$11,K15&gt;K$11,L15&gt;L$11),$D$58,IF(AND($D15="",$C15="да"),$D$59,"нет"))))</f>
      </c>
      <c r="P15" s="26">
        <f>IF(O15="","",IF(O15="нет",0,1))</f>
      </c>
    </row>
    <row r="16" spans="1:16" ht="15">
      <c r="A16" s="90">
        <v>2</v>
      </c>
      <c r="B16" s="91"/>
      <c r="C16" s="92"/>
      <c r="D16" s="93"/>
      <c r="E16" s="94"/>
      <c r="F16" s="95"/>
      <c r="G16" s="96"/>
      <c r="H16" s="95"/>
      <c r="I16" s="97"/>
      <c r="J16" s="98"/>
      <c r="K16" s="96"/>
      <c r="L16" s="95"/>
      <c r="M16" s="27">
        <f t="shared" si="2"/>
      </c>
      <c r="N16" s="28">
        <f t="shared" si="3"/>
      </c>
      <c r="O16" s="29">
        <f aca="true" t="shared" si="4" ref="O16:O54">IF(B16="","",IF(AND(SUM($D16)=0,COUNTA($E16:$L16)&gt;0),$D$57,IF(OR(E16&gt;E$11,F16&gt;F$11,G16&gt;G$11,H16&gt;H$11,I16&gt;I$11,J16&gt;J$11,K16&gt;K$11,L16&gt;L$11),$D$58,IF(AND($D16="",$C16="да"),$D$59,"нет"))))</f>
      </c>
      <c r="P16" s="30">
        <f aca="true" t="shared" si="5" ref="P16:P54">IF(O16="","",IF(O16="нет",0,1))</f>
      </c>
    </row>
    <row r="17" spans="1:16" ht="15">
      <c r="A17" s="90">
        <v>3</v>
      </c>
      <c r="B17" s="91"/>
      <c r="C17" s="92"/>
      <c r="D17" s="93"/>
      <c r="E17" s="94"/>
      <c r="F17" s="95"/>
      <c r="G17" s="96"/>
      <c r="H17" s="95"/>
      <c r="I17" s="97"/>
      <c r="J17" s="98"/>
      <c r="K17" s="96"/>
      <c r="L17" s="95"/>
      <c r="M17" s="27">
        <f t="shared" si="2"/>
      </c>
      <c r="N17" s="28">
        <f t="shared" si="3"/>
      </c>
      <c r="O17" s="29">
        <f t="shared" si="4"/>
      </c>
      <c r="P17" s="30">
        <f t="shared" si="5"/>
      </c>
    </row>
    <row r="18" spans="1:16" ht="15">
      <c r="A18" s="90">
        <v>4</v>
      </c>
      <c r="B18" s="91"/>
      <c r="C18" s="92"/>
      <c r="D18" s="93"/>
      <c r="E18" s="94"/>
      <c r="F18" s="95"/>
      <c r="G18" s="96"/>
      <c r="H18" s="95"/>
      <c r="I18" s="97"/>
      <c r="J18" s="98"/>
      <c r="K18" s="96"/>
      <c r="L18" s="95"/>
      <c r="M18" s="27">
        <f t="shared" si="2"/>
      </c>
      <c r="N18" s="28">
        <f t="shared" si="3"/>
      </c>
      <c r="O18" s="29">
        <f t="shared" si="4"/>
      </c>
      <c r="P18" s="30">
        <f t="shared" si="5"/>
      </c>
    </row>
    <row r="19" spans="1:16" ht="15.75" thickBot="1">
      <c r="A19" s="99">
        <v>5</v>
      </c>
      <c r="B19" s="100"/>
      <c r="C19" s="101"/>
      <c r="D19" s="102"/>
      <c r="E19" s="103"/>
      <c r="F19" s="104"/>
      <c r="G19" s="105"/>
      <c r="H19" s="104"/>
      <c r="I19" s="106"/>
      <c r="J19" s="107"/>
      <c r="K19" s="105"/>
      <c r="L19" s="104"/>
      <c r="M19" s="31">
        <f t="shared" si="2"/>
      </c>
      <c r="N19" s="32">
        <f t="shared" si="3"/>
      </c>
      <c r="O19" s="33">
        <f t="shared" si="4"/>
      </c>
      <c r="P19" s="34">
        <f t="shared" si="5"/>
      </c>
    </row>
    <row r="20" spans="1:16" ht="15">
      <c r="A20" s="108">
        <v>6</v>
      </c>
      <c r="B20" s="82"/>
      <c r="C20" s="83"/>
      <c r="D20" s="84"/>
      <c r="E20" s="85"/>
      <c r="F20" s="86"/>
      <c r="G20" s="87"/>
      <c r="H20" s="86"/>
      <c r="I20" s="88"/>
      <c r="J20" s="89"/>
      <c r="K20" s="87"/>
      <c r="L20" s="86"/>
      <c r="M20" s="35">
        <f t="shared" si="2"/>
      </c>
      <c r="N20" s="36">
        <f t="shared" si="3"/>
      </c>
      <c r="O20" s="25">
        <f t="shared" si="4"/>
      </c>
      <c r="P20" s="26">
        <f t="shared" si="5"/>
      </c>
    </row>
    <row r="21" spans="1:16" ht="15">
      <c r="A21" s="90">
        <v>7</v>
      </c>
      <c r="B21" s="91"/>
      <c r="C21" s="92"/>
      <c r="D21" s="93"/>
      <c r="E21" s="94"/>
      <c r="F21" s="95"/>
      <c r="G21" s="96"/>
      <c r="H21" s="95"/>
      <c r="I21" s="97"/>
      <c r="J21" s="98"/>
      <c r="K21" s="96"/>
      <c r="L21" s="95"/>
      <c r="M21" s="27">
        <f t="shared" si="2"/>
      </c>
      <c r="N21" s="28">
        <f t="shared" si="3"/>
      </c>
      <c r="O21" s="29">
        <f t="shared" si="4"/>
      </c>
      <c r="P21" s="30">
        <f t="shared" si="5"/>
      </c>
    </row>
    <row r="22" spans="1:16" ht="15">
      <c r="A22" s="90">
        <v>8</v>
      </c>
      <c r="B22" s="91"/>
      <c r="C22" s="92"/>
      <c r="D22" s="93"/>
      <c r="E22" s="94"/>
      <c r="F22" s="95"/>
      <c r="G22" s="96"/>
      <c r="H22" s="95"/>
      <c r="I22" s="97"/>
      <c r="J22" s="98"/>
      <c r="K22" s="96"/>
      <c r="L22" s="95"/>
      <c r="M22" s="27">
        <f t="shared" si="2"/>
      </c>
      <c r="N22" s="28">
        <f t="shared" si="3"/>
      </c>
      <c r="O22" s="29">
        <f t="shared" si="4"/>
      </c>
      <c r="P22" s="30">
        <f t="shared" si="5"/>
      </c>
    </row>
    <row r="23" spans="1:16" ht="15">
      <c r="A23" s="90">
        <v>9</v>
      </c>
      <c r="B23" s="91"/>
      <c r="C23" s="92"/>
      <c r="D23" s="93"/>
      <c r="E23" s="94"/>
      <c r="F23" s="95"/>
      <c r="G23" s="96"/>
      <c r="H23" s="95"/>
      <c r="I23" s="97"/>
      <c r="J23" s="98"/>
      <c r="K23" s="96"/>
      <c r="L23" s="95"/>
      <c r="M23" s="27">
        <f t="shared" si="2"/>
      </c>
      <c r="N23" s="28">
        <f t="shared" si="3"/>
      </c>
      <c r="O23" s="29">
        <f t="shared" si="4"/>
      </c>
      <c r="P23" s="30">
        <f t="shared" si="5"/>
      </c>
    </row>
    <row r="24" spans="1:16" ht="15.75" thickBot="1">
      <c r="A24" s="109">
        <v>10</v>
      </c>
      <c r="B24" s="100"/>
      <c r="C24" s="101"/>
      <c r="D24" s="102"/>
      <c r="E24" s="103"/>
      <c r="F24" s="104"/>
      <c r="G24" s="105"/>
      <c r="H24" s="104"/>
      <c r="I24" s="106"/>
      <c r="J24" s="107"/>
      <c r="K24" s="105"/>
      <c r="L24" s="104"/>
      <c r="M24" s="37">
        <f t="shared" si="2"/>
      </c>
      <c r="N24" s="38">
        <f t="shared" si="3"/>
      </c>
      <c r="O24" s="33">
        <f t="shared" si="4"/>
      </c>
      <c r="P24" s="34">
        <f t="shared" si="5"/>
      </c>
    </row>
    <row r="25" spans="1:16" ht="15">
      <c r="A25" s="81">
        <v>11</v>
      </c>
      <c r="B25" s="82"/>
      <c r="C25" s="83"/>
      <c r="D25" s="84"/>
      <c r="E25" s="85"/>
      <c r="F25" s="86"/>
      <c r="G25" s="87"/>
      <c r="H25" s="86"/>
      <c r="I25" s="88"/>
      <c r="J25" s="89"/>
      <c r="K25" s="87"/>
      <c r="L25" s="86"/>
      <c r="M25" s="23">
        <f t="shared" si="2"/>
      </c>
      <c r="N25" s="24">
        <f t="shared" si="3"/>
      </c>
      <c r="O25" s="25">
        <f t="shared" si="4"/>
      </c>
      <c r="P25" s="26">
        <f t="shared" si="5"/>
      </c>
    </row>
    <row r="26" spans="1:16" ht="15">
      <c r="A26" s="90">
        <v>12</v>
      </c>
      <c r="B26" s="91"/>
      <c r="C26" s="92"/>
      <c r="D26" s="93"/>
      <c r="E26" s="94"/>
      <c r="F26" s="95"/>
      <c r="G26" s="96"/>
      <c r="H26" s="95"/>
      <c r="I26" s="97"/>
      <c r="J26" s="98"/>
      <c r="K26" s="96"/>
      <c r="L26" s="95"/>
      <c r="M26" s="27">
        <f t="shared" si="2"/>
      </c>
      <c r="N26" s="28">
        <f t="shared" si="3"/>
      </c>
      <c r="O26" s="29">
        <f t="shared" si="4"/>
      </c>
      <c r="P26" s="30">
        <f t="shared" si="5"/>
      </c>
    </row>
    <row r="27" spans="1:16" ht="15">
      <c r="A27" s="90">
        <v>13</v>
      </c>
      <c r="B27" s="91"/>
      <c r="C27" s="92"/>
      <c r="D27" s="93"/>
      <c r="E27" s="94"/>
      <c r="F27" s="95"/>
      <c r="G27" s="96"/>
      <c r="H27" s="95"/>
      <c r="I27" s="97"/>
      <c r="J27" s="98"/>
      <c r="K27" s="96"/>
      <c r="L27" s="95"/>
      <c r="M27" s="27">
        <f t="shared" si="2"/>
      </c>
      <c r="N27" s="28">
        <f t="shared" si="3"/>
      </c>
      <c r="O27" s="29">
        <f t="shared" si="4"/>
      </c>
      <c r="P27" s="30">
        <f t="shared" si="5"/>
      </c>
    </row>
    <row r="28" spans="1:16" ht="15">
      <c r="A28" s="90">
        <v>14</v>
      </c>
      <c r="B28" s="91"/>
      <c r="C28" s="92"/>
      <c r="D28" s="93"/>
      <c r="E28" s="94"/>
      <c r="F28" s="95"/>
      <c r="G28" s="96"/>
      <c r="H28" s="95"/>
      <c r="I28" s="97"/>
      <c r="J28" s="98"/>
      <c r="K28" s="96"/>
      <c r="L28" s="95"/>
      <c r="M28" s="27">
        <f t="shared" si="2"/>
      </c>
      <c r="N28" s="28">
        <f t="shared" si="3"/>
      </c>
      <c r="O28" s="29">
        <f t="shared" si="4"/>
      </c>
      <c r="P28" s="30">
        <f t="shared" si="5"/>
      </c>
    </row>
    <row r="29" spans="1:16" ht="15.75" thickBot="1">
      <c r="A29" s="99">
        <v>15</v>
      </c>
      <c r="B29" s="100"/>
      <c r="C29" s="101"/>
      <c r="D29" s="102"/>
      <c r="E29" s="103"/>
      <c r="F29" s="104"/>
      <c r="G29" s="105"/>
      <c r="H29" s="104"/>
      <c r="I29" s="106"/>
      <c r="J29" s="107"/>
      <c r="K29" s="105"/>
      <c r="L29" s="104"/>
      <c r="M29" s="31">
        <f t="shared" si="2"/>
      </c>
      <c r="N29" s="32">
        <f t="shared" si="3"/>
      </c>
      <c r="O29" s="33">
        <f t="shared" si="4"/>
      </c>
      <c r="P29" s="34">
        <f t="shared" si="5"/>
      </c>
    </row>
    <row r="30" spans="1:16" ht="15">
      <c r="A30" s="108">
        <v>16</v>
      </c>
      <c r="B30" s="82"/>
      <c r="C30" s="83"/>
      <c r="D30" s="84"/>
      <c r="E30" s="85"/>
      <c r="F30" s="86"/>
      <c r="G30" s="87"/>
      <c r="H30" s="86"/>
      <c r="I30" s="88"/>
      <c r="J30" s="89"/>
      <c r="K30" s="87"/>
      <c r="L30" s="86"/>
      <c r="M30" s="35">
        <f t="shared" si="2"/>
      </c>
      <c r="N30" s="36">
        <f t="shared" si="3"/>
      </c>
      <c r="O30" s="25">
        <f t="shared" si="4"/>
      </c>
      <c r="P30" s="26">
        <f t="shared" si="5"/>
      </c>
    </row>
    <row r="31" spans="1:16" ht="15">
      <c r="A31" s="90">
        <v>17</v>
      </c>
      <c r="B31" s="91"/>
      <c r="C31" s="92"/>
      <c r="D31" s="93"/>
      <c r="E31" s="94"/>
      <c r="F31" s="95"/>
      <c r="G31" s="96"/>
      <c r="H31" s="95"/>
      <c r="I31" s="97"/>
      <c r="J31" s="98"/>
      <c r="K31" s="96"/>
      <c r="L31" s="95"/>
      <c r="M31" s="27">
        <f t="shared" si="2"/>
      </c>
      <c r="N31" s="28">
        <f t="shared" si="3"/>
      </c>
      <c r="O31" s="29">
        <f t="shared" si="4"/>
      </c>
      <c r="P31" s="30">
        <f t="shared" si="5"/>
      </c>
    </row>
    <row r="32" spans="1:16" ht="15">
      <c r="A32" s="90">
        <v>18</v>
      </c>
      <c r="B32" s="91"/>
      <c r="C32" s="92"/>
      <c r="D32" s="93"/>
      <c r="E32" s="94"/>
      <c r="F32" s="95"/>
      <c r="G32" s="96"/>
      <c r="H32" s="95"/>
      <c r="I32" s="97"/>
      <c r="J32" s="98"/>
      <c r="K32" s="96"/>
      <c r="L32" s="95"/>
      <c r="M32" s="27">
        <f t="shared" si="2"/>
      </c>
      <c r="N32" s="28">
        <f t="shared" si="3"/>
      </c>
      <c r="O32" s="29">
        <f t="shared" si="4"/>
      </c>
      <c r="P32" s="30">
        <f t="shared" si="5"/>
      </c>
    </row>
    <row r="33" spans="1:16" ht="15">
      <c r="A33" s="90">
        <v>19</v>
      </c>
      <c r="B33" s="91"/>
      <c r="C33" s="92"/>
      <c r="D33" s="93"/>
      <c r="E33" s="94"/>
      <c r="F33" s="95"/>
      <c r="G33" s="96"/>
      <c r="H33" s="95"/>
      <c r="I33" s="97"/>
      <c r="J33" s="98"/>
      <c r="K33" s="96"/>
      <c r="L33" s="95"/>
      <c r="M33" s="27">
        <f t="shared" si="2"/>
      </c>
      <c r="N33" s="28">
        <f t="shared" si="3"/>
      </c>
      <c r="O33" s="29">
        <f t="shared" si="4"/>
      </c>
      <c r="P33" s="30">
        <f t="shared" si="5"/>
      </c>
    </row>
    <row r="34" spans="1:16" ht="15.75" thickBot="1">
      <c r="A34" s="109">
        <v>20</v>
      </c>
      <c r="B34" s="100"/>
      <c r="C34" s="101"/>
      <c r="D34" s="102"/>
      <c r="E34" s="103"/>
      <c r="F34" s="104"/>
      <c r="G34" s="105"/>
      <c r="H34" s="104"/>
      <c r="I34" s="106"/>
      <c r="J34" s="107"/>
      <c r="K34" s="105"/>
      <c r="L34" s="104"/>
      <c r="M34" s="37">
        <f t="shared" si="2"/>
      </c>
      <c r="N34" s="38">
        <f t="shared" si="3"/>
      </c>
      <c r="O34" s="33">
        <f t="shared" si="4"/>
      </c>
      <c r="P34" s="34">
        <f t="shared" si="5"/>
      </c>
    </row>
    <row r="35" spans="1:16" ht="15">
      <c r="A35" s="81">
        <v>21</v>
      </c>
      <c r="B35" s="82"/>
      <c r="C35" s="83"/>
      <c r="D35" s="84"/>
      <c r="E35" s="85"/>
      <c r="F35" s="86"/>
      <c r="G35" s="87"/>
      <c r="H35" s="86"/>
      <c r="I35" s="88"/>
      <c r="J35" s="89"/>
      <c r="K35" s="87"/>
      <c r="L35" s="86"/>
      <c r="M35" s="23">
        <f t="shared" si="2"/>
      </c>
      <c r="N35" s="24">
        <f t="shared" si="3"/>
      </c>
      <c r="O35" s="25">
        <f t="shared" si="4"/>
      </c>
      <c r="P35" s="26">
        <f t="shared" si="5"/>
      </c>
    </row>
    <row r="36" spans="1:16" ht="15">
      <c r="A36" s="90">
        <v>22</v>
      </c>
      <c r="B36" s="91"/>
      <c r="C36" s="92"/>
      <c r="D36" s="93"/>
      <c r="E36" s="94"/>
      <c r="F36" s="95"/>
      <c r="G36" s="96"/>
      <c r="H36" s="95"/>
      <c r="I36" s="97"/>
      <c r="J36" s="98"/>
      <c r="K36" s="96"/>
      <c r="L36" s="95"/>
      <c r="M36" s="27">
        <f t="shared" si="2"/>
      </c>
      <c r="N36" s="28">
        <f t="shared" si="3"/>
      </c>
      <c r="O36" s="29">
        <f t="shared" si="4"/>
      </c>
      <c r="P36" s="30">
        <f t="shared" si="5"/>
      </c>
    </row>
    <row r="37" spans="1:16" ht="15">
      <c r="A37" s="90">
        <v>23</v>
      </c>
      <c r="B37" s="91"/>
      <c r="C37" s="92"/>
      <c r="D37" s="93"/>
      <c r="E37" s="94"/>
      <c r="F37" s="95"/>
      <c r="G37" s="96"/>
      <c r="H37" s="95"/>
      <c r="I37" s="97"/>
      <c r="J37" s="98"/>
      <c r="K37" s="96"/>
      <c r="L37" s="95"/>
      <c r="M37" s="27">
        <f t="shared" si="2"/>
      </c>
      <c r="N37" s="28">
        <f t="shared" si="3"/>
      </c>
      <c r="O37" s="29">
        <f t="shared" si="4"/>
      </c>
      <c r="P37" s="30">
        <f t="shared" si="5"/>
      </c>
    </row>
    <row r="38" spans="1:16" ht="15">
      <c r="A38" s="90">
        <v>24</v>
      </c>
      <c r="B38" s="91"/>
      <c r="C38" s="92"/>
      <c r="D38" s="93"/>
      <c r="E38" s="94"/>
      <c r="F38" s="95"/>
      <c r="G38" s="96"/>
      <c r="H38" s="95"/>
      <c r="I38" s="97"/>
      <c r="J38" s="98"/>
      <c r="K38" s="96"/>
      <c r="L38" s="95"/>
      <c r="M38" s="27">
        <f t="shared" si="2"/>
      </c>
      <c r="N38" s="28">
        <f t="shared" si="3"/>
      </c>
      <c r="O38" s="29">
        <f t="shared" si="4"/>
      </c>
      <c r="P38" s="30">
        <f t="shared" si="5"/>
      </c>
    </row>
    <row r="39" spans="1:16" ht="15.75" thickBot="1">
      <c r="A39" s="99">
        <v>25</v>
      </c>
      <c r="B39" s="100"/>
      <c r="C39" s="101"/>
      <c r="D39" s="102"/>
      <c r="E39" s="103"/>
      <c r="F39" s="104"/>
      <c r="G39" s="105"/>
      <c r="H39" s="104"/>
      <c r="I39" s="106"/>
      <c r="J39" s="107"/>
      <c r="K39" s="105"/>
      <c r="L39" s="104"/>
      <c r="M39" s="31">
        <f t="shared" si="2"/>
      </c>
      <c r="N39" s="32">
        <f t="shared" si="3"/>
      </c>
      <c r="O39" s="33">
        <f t="shared" si="4"/>
      </c>
      <c r="P39" s="34">
        <f t="shared" si="5"/>
      </c>
    </row>
    <row r="40" spans="1:16" ht="15">
      <c r="A40" s="81">
        <v>26</v>
      </c>
      <c r="B40" s="82"/>
      <c r="C40" s="83"/>
      <c r="D40" s="84"/>
      <c r="E40" s="85"/>
      <c r="F40" s="86"/>
      <c r="G40" s="87"/>
      <c r="H40" s="86"/>
      <c r="I40" s="88"/>
      <c r="J40" s="89"/>
      <c r="K40" s="87"/>
      <c r="L40" s="86"/>
      <c r="M40" s="23">
        <f t="shared" si="2"/>
      </c>
      <c r="N40" s="24">
        <f t="shared" si="3"/>
      </c>
      <c r="O40" s="25">
        <f t="shared" si="4"/>
      </c>
      <c r="P40" s="26">
        <f t="shared" si="5"/>
      </c>
    </row>
    <row r="41" spans="1:16" ht="15">
      <c r="A41" s="90">
        <v>27</v>
      </c>
      <c r="B41" s="91"/>
      <c r="C41" s="92"/>
      <c r="D41" s="93"/>
      <c r="E41" s="94"/>
      <c r="F41" s="95"/>
      <c r="G41" s="96"/>
      <c r="H41" s="95"/>
      <c r="I41" s="97"/>
      <c r="J41" s="98"/>
      <c r="K41" s="96"/>
      <c r="L41" s="95"/>
      <c r="M41" s="27">
        <f t="shared" si="2"/>
      </c>
      <c r="N41" s="28">
        <f t="shared" si="3"/>
      </c>
      <c r="O41" s="29">
        <f t="shared" si="4"/>
      </c>
      <c r="P41" s="30">
        <f t="shared" si="5"/>
      </c>
    </row>
    <row r="42" spans="1:16" ht="15">
      <c r="A42" s="90">
        <v>28</v>
      </c>
      <c r="B42" s="91"/>
      <c r="C42" s="92"/>
      <c r="D42" s="93"/>
      <c r="E42" s="94"/>
      <c r="F42" s="95"/>
      <c r="G42" s="96"/>
      <c r="H42" s="95"/>
      <c r="I42" s="97"/>
      <c r="J42" s="98"/>
      <c r="K42" s="96"/>
      <c r="L42" s="95"/>
      <c r="M42" s="27">
        <f t="shared" si="2"/>
      </c>
      <c r="N42" s="28">
        <f t="shared" si="3"/>
      </c>
      <c r="O42" s="29">
        <f t="shared" si="4"/>
      </c>
      <c r="P42" s="30">
        <f t="shared" si="5"/>
      </c>
    </row>
    <row r="43" spans="1:16" ht="15">
      <c r="A43" s="90">
        <v>29</v>
      </c>
      <c r="B43" s="91"/>
      <c r="C43" s="92"/>
      <c r="D43" s="93"/>
      <c r="E43" s="94"/>
      <c r="F43" s="95"/>
      <c r="G43" s="96"/>
      <c r="H43" s="95"/>
      <c r="I43" s="97"/>
      <c r="J43" s="98"/>
      <c r="K43" s="96"/>
      <c r="L43" s="95"/>
      <c r="M43" s="27">
        <f t="shared" si="2"/>
      </c>
      <c r="N43" s="28">
        <f t="shared" si="3"/>
      </c>
      <c r="O43" s="29">
        <f t="shared" si="4"/>
      </c>
      <c r="P43" s="30">
        <f t="shared" si="5"/>
      </c>
    </row>
    <row r="44" spans="1:16" ht="15.75" thickBot="1">
      <c r="A44" s="99">
        <v>30</v>
      </c>
      <c r="B44" s="100"/>
      <c r="C44" s="101"/>
      <c r="D44" s="102"/>
      <c r="E44" s="103"/>
      <c r="F44" s="104"/>
      <c r="G44" s="105"/>
      <c r="H44" s="104"/>
      <c r="I44" s="106"/>
      <c r="J44" s="107"/>
      <c r="K44" s="105"/>
      <c r="L44" s="104"/>
      <c r="M44" s="31">
        <f t="shared" si="2"/>
      </c>
      <c r="N44" s="32">
        <f t="shared" si="3"/>
      </c>
      <c r="O44" s="33">
        <f t="shared" si="4"/>
      </c>
      <c r="P44" s="34">
        <f t="shared" si="5"/>
      </c>
    </row>
    <row r="45" spans="1:16" ht="15">
      <c r="A45" s="81">
        <v>31</v>
      </c>
      <c r="B45" s="82"/>
      <c r="C45" s="83"/>
      <c r="D45" s="84"/>
      <c r="E45" s="85"/>
      <c r="F45" s="86"/>
      <c r="G45" s="87"/>
      <c r="H45" s="86"/>
      <c r="I45" s="88"/>
      <c r="J45" s="89"/>
      <c r="K45" s="87"/>
      <c r="L45" s="86"/>
      <c r="M45" s="23">
        <f t="shared" si="2"/>
      </c>
      <c r="N45" s="24">
        <f t="shared" si="3"/>
      </c>
      <c r="O45" s="25">
        <f t="shared" si="4"/>
      </c>
      <c r="P45" s="26">
        <f t="shared" si="5"/>
      </c>
    </row>
    <row r="46" spans="1:16" ht="15">
      <c r="A46" s="90">
        <v>32</v>
      </c>
      <c r="B46" s="91"/>
      <c r="C46" s="92"/>
      <c r="D46" s="93"/>
      <c r="E46" s="94"/>
      <c r="F46" s="95"/>
      <c r="G46" s="96"/>
      <c r="H46" s="95"/>
      <c r="I46" s="97"/>
      <c r="J46" s="98"/>
      <c r="K46" s="96"/>
      <c r="L46" s="95"/>
      <c r="M46" s="27">
        <f t="shared" si="2"/>
      </c>
      <c r="N46" s="28">
        <f t="shared" si="3"/>
      </c>
      <c r="O46" s="29">
        <f t="shared" si="4"/>
      </c>
      <c r="P46" s="30">
        <f t="shared" si="5"/>
      </c>
    </row>
    <row r="47" spans="1:16" ht="15">
      <c r="A47" s="90">
        <v>33</v>
      </c>
      <c r="B47" s="91"/>
      <c r="C47" s="92"/>
      <c r="D47" s="93"/>
      <c r="E47" s="94"/>
      <c r="F47" s="95"/>
      <c r="G47" s="96"/>
      <c r="H47" s="95"/>
      <c r="I47" s="97"/>
      <c r="J47" s="98"/>
      <c r="K47" s="96"/>
      <c r="L47" s="95"/>
      <c r="M47" s="27">
        <f t="shared" si="2"/>
      </c>
      <c r="N47" s="28">
        <f t="shared" si="3"/>
      </c>
      <c r="O47" s="29">
        <f t="shared" si="4"/>
      </c>
      <c r="P47" s="30">
        <f t="shared" si="5"/>
      </c>
    </row>
    <row r="48" spans="1:16" ht="15">
      <c r="A48" s="90">
        <v>34</v>
      </c>
      <c r="B48" s="91"/>
      <c r="C48" s="92"/>
      <c r="D48" s="93"/>
      <c r="E48" s="94"/>
      <c r="F48" s="95"/>
      <c r="G48" s="96"/>
      <c r="H48" s="95"/>
      <c r="I48" s="97"/>
      <c r="J48" s="98"/>
      <c r="K48" s="96"/>
      <c r="L48" s="95"/>
      <c r="M48" s="27">
        <f t="shared" si="2"/>
      </c>
      <c r="N48" s="28">
        <f t="shared" si="3"/>
      </c>
      <c r="O48" s="29">
        <f t="shared" si="4"/>
      </c>
      <c r="P48" s="30">
        <f t="shared" si="5"/>
      </c>
    </row>
    <row r="49" spans="1:16" ht="15.75" thickBot="1">
      <c r="A49" s="99">
        <v>35</v>
      </c>
      <c r="B49" s="100"/>
      <c r="C49" s="101"/>
      <c r="D49" s="102"/>
      <c r="E49" s="103"/>
      <c r="F49" s="104"/>
      <c r="G49" s="105"/>
      <c r="H49" s="104"/>
      <c r="I49" s="106"/>
      <c r="J49" s="107"/>
      <c r="K49" s="105"/>
      <c r="L49" s="104"/>
      <c r="M49" s="31">
        <f t="shared" si="2"/>
      </c>
      <c r="N49" s="32">
        <f t="shared" si="3"/>
      </c>
      <c r="O49" s="33">
        <f t="shared" si="4"/>
      </c>
      <c r="P49" s="34">
        <f t="shared" si="5"/>
      </c>
    </row>
    <row r="50" spans="1:16" ht="15">
      <c r="A50" s="81">
        <v>36</v>
      </c>
      <c r="B50" s="82"/>
      <c r="C50" s="83"/>
      <c r="D50" s="84"/>
      <c r="E50" s="85"/>
      <c r="F50" s="86"/>
      <c r="G50" s="87"/>
      <c r="H50" s="86"/>
      <c r="I50" s="88"/>
      <c r="J50" s="89"/>
      <c r="K50" s="87"/>
      <c r="L50" s="86"/>
      <c r="M50" s="23">
        <f t="shared" si="2"/>
      </c>
      <c r="N50" s="24">
        <f t="shared" si="3"/>
      </c>
      <c r="O50" s="25">
        <f t="shared" si="4"/>
      </c>
      <c r="P50" s="26">
        <f t="shared" si="5"/>
      </c>
    </row>
    <row r="51" spans="1:16" ht="15">
      <c r="A51" s="90">
        <v>37</v>
      </c>
      <c r="B51" s="91"/>
      <c r="C51" s="92"/>
      <c r="D51" s="93"/>
      <c r="E51" s="94"/>
      <c r="F51" s="95"/>
      <c r="G51" s="96"/>
      <c r="H51" s="95"/>
      <c r="I51" s="97"/>
      <c r="J51" s="98"/>
      <c r="K51" s="96"/>
      <c r="L51" s="95"/>
      <c r="M51" s="27">
        <f t="shared" si="2"/>
      </c>
      <c r="N51" s="28">
        <f t="shared" si="3"/>
      </c>
      <c r="O51" s="29">
        <f t="shared" si="4"/>
      </c>
      <c r="P51" s="30">
        <f t="shared" si="5"/>
      </c>
    </row>
    <row r="52" spans="1:16" ht="15">
      <c r="A52" s="90">
        <v>38</v>
      </c>
      <c r="B52" s="91"/>
      <c r="C52" s="92"/>
      <c r="D52" s="93"/>
      <c r="E52" s="94"/>
      <c r="F52" s="95"/>
      <c r="G52" s="96"/>
      <c r="H52" s="95"/>
      <c r="I52" s="97"/>
      <c r="J52" s="98"/>
      <c r="K52" s="96"/>
      <c r="L52" s="95"/>
      <c r="M52" s="27">
        <f t="shared" si="2"/>
      </c>
      <c r="N52" s="28">
        <f t="shared" si="3"/>
      </c>
      <c r="O52" s="29">
        <f t="shared" si="4"/>
      </c>
      <c r="P52" s="30">
        <f t="shared" si="5"/>
      </c>
    </row>
    <row r="53" spans="1:16" ht="15">
      <c r="A53" s="90">
        <v>39</v>
      </c>
      <c r="B53" s="91"/>
      <c r="C53" s="92"/>
      <c r="D53" s="93"/>
      <c r="E53" s="94"/>
      <c r="F53" s="95"/>
      <c r="G53" s="96"/>
      <c r="H53" s="95"/>
      <c r="I53" s="97"/>
      <c r="J53" s="98"/>
      <c r="K53" s="96"/>
      <c r="L53" s="95"/>
      <c r="M53" s="27">
        <f t="shared" si="2"/>
      </c>
      <c r="N53" s="28">
        <f t="shared" si="3"/>
      </c>
      <c r="O53" s="29">
        <f t="shared" si="4"/>
      </c>
      <c r="P53" s="30">
        <f t="shared" si="5"/>
      </c>
    </row>
    <row r="54" spans="1:16" ht="15.75" thickBot="1">
      <c r="A54" s="99">
        <v>40</v>
      </c>
      <c r="B54" s="100"/>
      <c r="C54" s="101"/>
      <c r="D54" s="102"/>
      <c r="E54" s="103"/>
      <c r="F54" s="104"/>
      <c r="G54" s="105"/>
      <c r="H54" s="104"/>
      <c r="I54" s="106"/>
      <c r="J54" s="107"/>
      <c r="K54" s="105"/>
      <c r="L54" s="104"/>
      <c r="M54" s="31">
        <f t="shared" si="2"/>
      </c>
      <c r="N54" s="32">
        <f t="shared" si="3"/>
      </c>
      <c r="O54" s="33">
        <f t="shared" si="4"/>
      </c>
      <c r="P54" s="34">
        <f t="shared" si="5"/>
      </c>
    </row>
    <row r="56" spans="2:4" ht="15">
      <c r="B56" s="9" t="s">
        <v>94</v>
      </c>
      <c r="D56" s="9" t="s">
        <v>90</v>
      </c>
    </row>
    <row r="57" spans="2:4" ht="15">
      <c r="B57" s="9">
        <v>1</v>
      </c>
      <c r="D57" s="9" t="s">
        <v>89</v>
      </c>
    </row>
    <row r="58" spans="2:4" ht="15">
      <c r="B58" s="9">
        <v>2</v>
      </c>
      <c r="D58" s="9" t="s">
        <v>91</v>
      </c>
    </row>
    <row r="59" spans="1:4" ht="15">
      <c r="A59" s="39"/>
      <c r="B59" s="9">
        <v>3</v>
      </c>
      <c r="D59" s="9" t="s">
        <v>115</v>
      </c>
    </row>
  </sheetData>
  <sheetProtection password="EE1B" sheet="1" formatRows="0"/>
  <conditionalFormatting sqref="E15:L54">
    <cfRule type="expression" priority="2" dxfId="1" stopIfTrue="1">
      <formula>E15&gt;E$11</formula>
    </cfRule>
  </conditionalFormatting>
  <conditionalFormatting sqref="D6 E5 K1 M1">
    <cfRule type="containsBlanks" priority="1" dxfId="1" stopIfTrue="1">
      <formula>LEN(TRIM(D1))=0</formula>
    </cfRule>
  </conditionalFormatting>
  <conditionalFormatting sqref="C15:C54">
    <cfRule type="expression" priority="3" dxfId="1">
      <formula>AND(SUM($D15:$L15)&lt;&gt;0,$C15="")</formula>
    </cfRule>
  </conditionalFormatting>
  <conditionalFormatting sqref="D15:L54">
    <cfRule type="expression" priority="4" dxfId="1" stopIfTrue="1">
      <formula>AND($B15&lt;&gt;"",$C15="да",$D15="")</formula>
    </cfRule>
    <cfRule type="expression" priority="5" dxfId="0" stopIfTrue="1">
      <formula>AND(SUM($D15)=0,COUNTA($E15:$L15)&gt;0)</formula>
    </cfRule>
  </conditionalFormatting>
  <dataValidations count="5">
    <dataValidation type="whole" allowBlank="1" showInputMessage="1" showErrorMessage="1" sqref="E15:L54">
      <formula1>0</formula1>
      <formula2>E$11</formula2>
    </dataValidation>
    <dataValidation allowBlank="1" prompt="Укажите класс с литерой (если есть)" sqref="K1"/>
    <dataValidation allowBlank="1" showInputMessage="1" showErrorMessage="1" prompt="Укажите наименование образовательной организации, например, СОШ №3" sqref="M1"/>
    <dataValidation type="list" allowBlank="1" showInputMessage="1" showErrorMessage="1" promptTitle="Введите тип класса" prompt="общ - общеобразовательный класс;&#10;про - профильный по предмету данной КДР;&#10;лиц - лицейский класс;&#10;лицпро - лицейский класс с профилем по предмету КДР;&#10;гим - гимназический класс;&#10;гимпро - гимназический класс с профилем по предмету КДР" sqref="D6">
      <formula1>$P$3:$P$9</formula1>
    </dataValidation>
    <dataValidation errorStyle="warning" type="list" allowBlank="1" showInputMessage="1" showErrorMessage="1" sqref="C15:C54">
      <formula1>"да,нет"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0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"/>
  <sheetViews>
    <sheetView view="pageBreakPreview" zoomScale="90" zoomScaleSheetLayoutView="90" zoomScalePageLayoutView="0" workbookViewId="0" topLeftCell="A1">
      <selection activeCell="E3" sqref="E3"/>
    </sheetView>
  </sheetViews>
  <sheetFormatPr defaultColWidth="9.140625" defaultRowHeight="15"/>
  <cols>
    <col min="1" max="1" width="9.140625" style="9" customWidth="1"/>
    <col min="2" max="2" width="19.140625" style="9" customWidth="1"/>
    <col min="3" max="3" width="8.28125" style="9" hidden="1" customWidth="1"/>
    <col min="4" max="4" width="7.57421875" style="9" customWidth="1"/>
    <col min="5" max="11" width="6.140625" style="9" customWidth="1"/>
    <col min="12" max="12" width="8.57421875" style="9" bestFit="1" customWidth="1"/>
    <col min="13" max="13" width="6.57421875" style="9" customWidth="1"/>
    <col min="14" max="14" width="12.57421875" style="9" customWidth="1"/>
    <col min="15" max="15" width="17.7109375" style="9" customWidth="1"/>
    <col min="16" max="16" width="12.7109375" style="9" hidden="1" customWidth="1"/>
    <col min="17" max="16384" width="9.140625" style="9" customWidth="1"/>
  </cols>
  <sheetData>
    <row r="1" spans="1:15" ht="15">
      <c r="A1" s="40"/>
      <c r="B1" s="40"/>
      <c r="C1" s="40"/>
      <c r="D1" s="40"/>
      <c r="E1" s="40"/>
      <c r="F1" s="40"/>
      <c r="G1" s="40"/>
      <c r="H1" s="40"/>
      <c r="I1" s="40"/>
      <c r="J1" s="79" t="s">
        <v>127</v>
      </c>
      <c r="K1" s="111"/>
      <c r="L1" s="40" t="s">
        <v>16</v>
      </c>
      <c r="M1" s="112"/>
      <c r="O1" s="44" t="s">
        <v>0</v>
      </c>
    </row>
    <row r="2" spans="1:16" ht="15">
      <c r="A2" s="41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P2" s="9" t="s">
        <v>8</v>
      </c>
    </row>
    <row r="3" spans="1:16" ht="15">
      <c r="A3" s="40"/>
      <c r="B3" s="40"/>
      <c r="C3" s="42"/>
      <c r="D3" s="42" t="s">
        <v>5</v>
      </c>
      <c r="E3" s="43" t="s">
        <v>138</v>
      </c>
      <c r="F3" s="43"/>
      <c r="G3" s="43"/>
      <c r="H3" s="43"/>
      <c r="I3" s="40"/>
      <c r="J3" s="40"/>
      <c r="K3" s="40"/>
      <c r="L3" s="40"/>
      <c r="M3" s="40"/>
      <c r="N3" s="40"/>
      <c r="O3" s="40"/>
      <c r="P3" s="9" t="s">
        <v>24</v>
      </c>
    </row>
    <row r="4" spans="1:16" ht="15">
      <c r="A4" s="41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9" t="s">
        <v>109</v>
      </c>
    </row>
    <row r="5" spans="1:16" ht="15">
      <c r="A5" s="56"/>
      <c r="B5" s="56"/>
      <c r="C5" s="56"/>
      <c r="D5" s="42" t="s">
        <v>108</v>
      </c>
      <c r="E5" s="110"/>
      <c r="F5" s="43"/>
      <c r="G5" s="43"/>
      <c r="H5" s="43"/>
      <c r="I5" s="40"/>
      <c r="J5" s="40"/>
      <c r="K5" s="40"/>
      <c r="L5" s="40"/>
      <c r="M5" s="11" t="s">
        <v>14</v>
      </c>
      <c r="N5" s="11" t="s">
        <v>99</v>
      </c>
      <c r="P5" s="9" t="s">
        <v>110</v>
      </c>
    </row>
    <row r="6" spans="1:16" ht="15">
      <c r="A6" s="12"/>
      <c r="B6" s="71" t="s">
        <v>8</v>
      </c>
      <c r="D6" s="110"/>
      <c r="E6" s="10"/>
      <c r="F6" s="10"/>
      <c r="M6" s="13"/>
      <c r="N6" s="13"/>
      <c r="P6" s="9" t="s">
        <v>111</v>
      </c>
    </row>
    <row r="7" spans="1:16" ht="15">
      <c r="A7" s="14"/>
      <c r="B7" s="9" t="s">
        <v>11</v>
      </c>
      <c r="M7" s="133">
        <v>8</v>
      </c>
      <c r="N7" s="13" t="s">
        <v>100</v>
      </c>
      <c r="P7" s="9" t="s">
        <v>112</v>
      </c>
    </row>
    <row r="8" spans="1:16" ht="15">
      <c r="A8" s="14"/>
      <c r="B8" s="9" t="s">
        <v>15</v>
      </c>
      <c r="M8" s="133">
        <v>7</v>
      </c>
      <c r="N8" s="13" t="s">
        <v>101</v>
      </c>
      <c r="P8" s="9" t="s">
        <v>113</v>
      </c>
    </row>
    <row r="9" spans="1:16" ht="15">
      <c r="A9" s="14"/>
      <c r="B9" s="16" t="s">
        <v>12</v>
      </c>
      <c r="M9" s="133">
        <v>5</v>
      </c>
      <c r="N9" s="13" t="s">
        <v>102</v>
      </c>
      <c r="P9" s="9" t="s">
        <v>114</v>
      </c>
    </row>
    <row r="10" spans="1:16" ht="15">
      <c r="A10" s="14"/>
      <c r="B10" s="9" t="s">
        <v>83</v>
      </c>
      <c r="M10" s="15">
        <v>0</v>
      </c>
      <c r="N10" s="13" t="s">
        <v>103</v>
      </c>
      <c r="O10" s="17"/>
      <c r="P10" s="17"/>
    </row>
    <row r="11" spans="1:16" ht="15">
      <c r="A11" s="12"/>
      <c r="B11" s="13"/>
      <c r="C11" s="13"/>
      <c r="D11" s="11" t="s">
        <v>13</v>
      </c>
      <c r="E11" s="62">
        <v>1</v>
      </c>
      <c r="F11" s="62">
        <v>1</v>
      </c>
      <c r="G11" s="62">
        <v>1</v>
      </c>
      <c r="H11" s="62">
        <v>1</v>
      </c>
      <c r="I11" s="62">
        <v>1</v>
      </c>
      <c r="J11" s="62">
        <v>1</v>
      </c>
      <c r="K11" s="62">
        <v>1</v>
      </c>
      <c r="L11" s="62">
        <v>1</v>
      </c>
      <c r="O11" s="17"/>
      <c r="P11" s="18" t="s">
        <v>17</v>
      </c>
    </row>
    <row r="12" spans="1:16" ht="15">
      <c r="A12" s="12"/>
      <c r="B12" s="13"/>
      <c r="C12" s="13"/>
      <c r="D12" s="11" t="s">
        <v>116</v>
      </c>
      <c r="E12" s="63">
        <f aca="true" t="shared" si="0" ref="E12:L12">IF(COUNTIF($D$15:$D$54,"&gt;0")=0,"",_xlfn.SUMIFS(E$15:E$54,$D$15:$D$54,"&gt;0")/COUNTIF($D$15:$D$54,"&gt;0"))</f>
      </c>
      <c r="F12" s="63">
        <f t="shared" si="0"/>
      </c>
      <c r="G12" s="63">
        <f t="shared" si="0"/>
      </c>
      <c r="H12" s="63">
        <f t="shared" si="0"/>
      </c>
      <c r="I12" s="63">
        <f t="shared" si="0"/>
      </c>
      <c r="J12" s="63">
        <f t="shared" si="0"/>
      </c>
      <c r="K12" s="63">
        <f t="shared" si="0"/>
      </c>
      <c r="L12" s="63">
        <f t="shared" si="0"/>
      </c>
      <c r="O12" s="17"/>
      <c r="P12" s="18"/>
    </row>
    <row r="13" spans="1:16" ht="15.75" thickBot="1">
      <c r="A13" s="12"/>
      <c r="B13" s="65"/>
      <c r="C13" s="65"/>
      <c r="D13" s="66" t="s">
        <v>117</v>
      </c>
      <c r="E13" s="64">
        <f>IF(COUNTIF($D$15:$D$54,"&gt;0")=0,"",E12/E11)</f>
      </c>
      <c r="F13" s="64">
        <f aca="true" t="shared" si="1" ref="F13:K13">IF(COUNTIF($D$15:$D$54,"&gt;0")=0,"",F12/F11)</f>
      </c>
      <c r="G13" s="64">
        <f t="shared" si="1"/>
      </c>
      <c r="H13" s="64">
        <f t="shared" si="1"/>
      </c>
      <c r="I13" s="64">
        <f t="shared" si="1"/>
      </c>
      <c r="J13" s="64">
        <f t="shared" si="1"/>
      </c>
      <c r="K13" s="64">
        <f t="shared" si="1"/>
      </c>
      <c r="L13" s="64">
        <f>IF(COUNTIF($D$15:$D$54,"&gt;0")=0,"",L12/L11)</f>
      </c>
      <c r="O13" s="17"/>
      <c r="P13" s="18"/>
    </row>
    <row r="14" spans="1:16" ht="60.75" thickBot="1">
      <c r="A14" s="67" t="s">
        <v>1</v>
      </c>
      <c r="B14" s="68" t="s">
        <v>2</v>
      </c>
      <c r="C14" s="69" t="s">
        <v>10</v>
      </c>
      <c r="D14" s="70" t="s">
        <v>3</v>
      </c>
      <c r="E14" s="57" t="s">
        <v>132</v>
      </c>
      <c r="F14" s="58" t="s">
        <v>133</v>
      </c>
      <c r="G14" s="59">
        <v>2</v>
      </c>
      <c r="H14" s="58">
        <v>3</v>
      </c>
      <c r="I14" s="60">
        <v>4</v>
      </c>
      <c r="J14" s="61">
        <v>5</v>
      </c>
      <c r="K14" s="59">
        <v>6</v>
      </c>
      <c r="L14" s="58">
        <v>7</v>
      </c>
      <c r="M14" s="19" t="s">
        <v>4</v>
      </c>
      <c r="N14" s="20" t="str">
        <f>N5</f>
        <v>Оценка</v>
      </c>
      <c r="O14" s="21" t="s">
        <v>93</v>
      </c>
      <c r="P14" s="22" t="s">
        <v>92</v>
      </c>
    </row>
    <row r="15" spans="1:16" ht="15">
      <c r="A15" s="81">
        <v>1</v>
      </c>
      <c r="B15" s="82"/>
      <c r="C15" s="83"/>
      <c r="D15" s="84"/>
      <c r="E15" s="85"/>
      <c r="F15" s="86"/>
      <c r="G15" s="87"/>
      <c r="H15" s="86"/>
      <c r="I15" s="88"/>
      <c r="J15" s="89"/>
      <c r="K15" s="87"/>
      <c r="L15" s="86"/>
      <c r="M15" s="23">
        <f aca="true" t="shared" si="2" ref="M15:M54">IF(SUM(D15)&gt;0,SUM(E15:L15),"")</f>
      </c>
      <c r="N15" s="24">
        <f aca="true" t="shared" si="3" ref="N15:N54">IF(SUM(D15)&gt;0,IF(M15&gt;=$M$7,$N$7,IF(M15&gt;=$M$8,$N$8,IF(M15&gt;=$M$9,$N$9,$N$10))),"")</f>
      </c>
      <c r="O15" s="25">
        <f>IF(B15="","",IF(AND(SUM($D15)=0,COUNTA($E15:$L15)&gt;0),$D$57,IF(OR(E15&gt;E$11,F15&gt;F$11,G15&gt;G$11,H15&gt;H$11,I15&gt;I$11,J15&gt;J$11,K15&gt;K$11,L15&gt;L$11),$D$58,IF(AND($D15="",$C15="да"),$D$59,"нет"))))</f>
      </c>
      <c r="P15" s="26">
        <f>IF(O15="","",IF(O15="нет",0,1))</f>
      </c>
    </row>
    <row r="16" spans="1:16" ht="15">
      <c r="A16" s="90">
        <v>2</v>
      </c>
      <c r="B16" s="91"/>
      <c r="C16" s="92"/>
      <c r="D16" s="93"/>
      <c r="E16" s="94"/>
      <c r="F16" s="95"/>
      <c r="G16" s="96"/>
      <c r="H16" s="95"/>
      <c r="I16" s="97"/>
      <c r="J16" s="98"/>
      <c r="K16" s="96"/>
      <c r="L16" s="95"/>
      <c r="M16" s="27">
        <f t="shared" si="2"/>
      </c>
      <c r="N16" s="28">
        <f t="shared" si="3"/>
      </c>
      <c r="O16" s="29">
        <f aca="true" t="shared" si="4" ref="O16:O54">IF(B16="","",IF(AND(SUM($D16)=0,COUNTA($E16:$L16)&gt;0),$D$57,IF(OR(E16&gt;E$11,F16&gt;F$11,G16&gt;G$11,H16&gt;H$11,I16&gt;I$11,J16&gt;J$11,K16&gt;K$11,L16&gt;L$11),$D$58,IF(AND($D16="",$C16="да"),$D$59,"нет"))))</f>
      </c>
      <c r="P16" s="30">
        <f aca="true" t="shared" si="5" ref="P16:P54">IF(O16="","",IF(O16="нет",0,1))</f>
      </c>
    </row>
    <row r="17" spans="1:16" ht="15">
      <c r="A17" s="90">
        <v>3</v>
      </c>
      <c r="B17" s="91"/>
      <c r="C17" s="92"/>
      <c r="D17" s="93"/>
      <c r="E17" s="94"/>
      <c r="F17" s="95"/>
      <c r="G17" s="96"/>
      <c r="H17" s="95"/>
      <c r="I17" s="97"/>
      <c r="J17" s="98"/>
      <c r="K17" s="96"/>
      <c r="L17" s="95"/>
      <c r="M17" s="27">
        <f t="shared" si="2"/>
      </c>
      <c r="N17" s="28">
        <f t="shared" si="3"/>
      </c>
      <c r="O17" s="29">
        <f t="shared" si="4"/>
      </c>
      <c r="P17" s="30">
        <f t="shared" si="5"/>
      </c>
    </row>
    <row r="18" spans="1:16" ht="15">
      <c r="A18" s="90">
        <v>4</v>
      </c>
      <c r="B18" s="91"/>
      <c r="C18" s="92"/>
      <c r="D18" s="93"/>
      <c r="E18" s="94"/>
      <c r="F18" s="95"/>
      <c r="G18" s="96"/>
      <c r="H18" s="95"/>
      <c r="I18" s="97"/>
      <c r="J18" s="98"/>
      <c r="K18" s="96"/>
      <c r="L18" s="95"/>
      <c r="M18" s="27">
        <f t="shared" si="2"/>
      </c>
      <c r="N18" s="28">
        <f t="shared" si="3"/>
      </c>
      <c r="O18" s="29">
        <f t="shared" si="4"/>
      </c>
      <c r="P18" s="30">
        <f t="shared" si="5"/>
      </c>
    </row>
    <row r="19" spans="1:16" ht="15.75" thickBot="1">
      <c r="A19" s="99">
        <v>5</v>
      </c>
      <c r="B19" s="100"/>
      <c r="C19" s="101"/>
      <c r="D19" s="102"/>
      <c r="E19" s="103"/>
      <c r="F19" s="104"/>
      <c r="G19" s="105"/>
      <c r="H19" s="104"/>
      <c r="I19" s="106"/>
      <c r="J19" s="107"/>
      <c r="K19" s="105"/>
      <c r="L19" s="104"/>
      <c r="M19" s="31">
        <f t="shared" si="2"/>
      </c>
      <c r="N19" s="32">
        <f t="shared" si="3"/>
      </c>
      <c r="O19" s="33">
        <f t="shared" si="4"/>
      </c>
      <c r="P19" s="34">
        <f t="shared" si="5"/>
      </c>
    </row>
    <row r="20" spans="1:16" ht="15">
      <c r="A20" s="108">
        <v>6</v>
      </c>
      <c r="B20" s="82"/>
      <c r="C20" s="83"/>
      <c r="D20" s="84"/>
      <c r="E20" s="85"/>
      <c r="F20" s="86"/>
      <c r="G20" s="87"/>
      <c r="H20" s="86"/>
      <c r="I20" s="88"/>
      <c r="J20" s="89"/>
      <c r="K20" s="87"/>
      <c r="L20" s="86"/>
      <c r="M20" s="35">
        <f t="shared" si="2"/>
      </c>
      <c r="N20" s="36">
        <f t="shared" si="3"/>
      </c>
      <c r="O20" s="25">
        <f t="shared" si="4"/>
      </c>
      <c r="P20" s="26">
        <f t="shared" si="5"/>
      </c>
    </row>
    <row r="21" spans="1:16" ht="15">
      <c r="A21" s="90">
        <v>7</v>
      </c>
      <c r="B21" s="91"/>
      <c r="C21" s="92"/>
      <c r="D21" s="93"/>
      <c r="E21" s="94"/>
      <c r="F21" s="95"/>
      <c r="G21" s="96"/>
      <c r="H21" s="95"/>
      <c r="I21" s="97"/>
      <c r="J21" s="98"/>
      <c r="K21" s="96"/>
      <c r="L21" s="95"/>
      <c r="M21" s="27">
        <f t="shared" si="2"/>
      </c>
      <c r="N21" s="28">
        <f t="shared" si="3"/>
      </c>
      <c r="O21" s="29">
        <f t="shared" si="4"/>
      </c>
      <c r="P21" s="30">
        <f t="shared" si="5"/>
      </c>
    </row>
    <row r="22" spans="1:16" ht="15">
      <c r="A22" s="90">
        <v>8</v>
      </c>
      <c r="B22" s="91"/>
      <c r="C22" s="92"/>
      <c r="D22" s="93"/>
      <c r="E22" s="94"/>
      <c r="F22" s="95"/>
      <c r="G22" s="96"/>
      <c r="H22" s="95"/>
      <c r="I22" s="97"/>
      <c r="J22" s="98"/>
      <c r="K22" s="96"/>
      <c r="L22" s="95"/>
      <c r="M22" s="27">
        <f t="shared" si="2"/>
      </c>
      <c r="N22" s="28">
        <f t="shared" si="3"/>
      </c>
      <c r="O22" s="29">
        <f t="shared" si="4"/>
      </c>
      <c r="P22" s="30">
        <f t="shared" si="5"/>
      </c>
    </row>
    <row r="23" spans="1:16" ht="15">
      <c r="A23" s="90">
        <v>9</v>
      </c>
      <c r="B23" s="91"/>
      <c r="C23" s="92"/>
      <c r="D23" s="93"/>
      <c r="E23" s="94"/>
      <c r="F23" s="95"/>
      <c r="G23" s="96"/>
      <c r="H23" s="95"/>
      <c r="I23" s="97"/>
      <c r="J23" s="98"/>
      <c r="K23" s="96"/>
      <c r="L23" s="95"/>
      <c r="M23" s="27">
        <f t="shared" si="2"/>
      </c>
      <c r="N23" s="28">
        <f t="shared" si="3"/>
      </c>
      <c r="O23" s="29">
        <f t="shared" si="4"/>
      </c>
      <c r="P23" s="30">
        <f t="shared" si="5"/>
      </c>
    </row>
    <row r="24" spans="1:16" ht="15.75" thickBot="1">
      <c r="A24" s="109">
        <v>10</v>
      </c>
      <c r="B24" s="100"/>
      <c r="C24" s="101"/>
      <c r="D24" s="102"/>
      <c r="E24" s="103"/>
      <c r="F24" s="104"/>
      <c r="G24" s="105"/>
      <c r="H24" s="104"/>
      <c r="I24" s="106"/>
      <c r="J24" s="107"/>
      <c r="K24" s="105"/>
      <c r="L24" s="104"/>
      <c r="M24" s="37">
        <f t="shared" si="2"/>
      </c>
      <c r="N24" s="38">
        <f t="shared" si="3"/>
      </c>
      <c r="O24" s="33">
        <f t="shared" si="4"/>
      </c>
      <c r="P24" s="34">
        <f t="shared" si="5"/>
      </c>
    </row>
    <row r="25" spans="1:16" ht="15">
      <c r="A25" s="81">
        <v>11</v>
      </c>
      <c r="B25" s="82"/>
      <c r="C25" s="83"/>
      <c r="D25" s="84"/>
      <c r="E25" s="85"/>
      <c r="F25" s="86"/>
      <c r="G25" s="87"/>
      <c r="H25" s="86"/>
      <c r="I25" s="88"/>
      <c r="J25" s="89"/>
      <c r="K25" s="87"/>
      <c r="L25" s="86"/>
      <c r="M25" s="23">
        <f t="shared" si="2"/>
      </c>
      <c r="N25" s="24">
        <f t="shared" si="3"/>
      </c>
      <c r="O25" s="25">
        <f t="shared" si="4"/>
      </c>
      <c r="P25" s="26">
        <f t="shared" si="5"/>
      </c>
    </row>
    <row r="26" spans="1:16" ht="15">
      <c r="A26" s="90">
        <v>12</v>
      </c>
      <c r="B26" s="91"/>
      <c r="C26" s="92"/>
      <c r="D26" s="93"/>
      <c r="E26" s="94"/>
      <c r="F26" s="95"/>
      <c r="G26" s="96"/>
      <c r="H26" s="95"/>
      <c r="I26" s="97"/>
      <c r="J26" s="98"/>
      <c r="K26" s="96"/>
      <c r="L26" s="95"/>
      <c r="M26" s="27">
        <f t="shared" si="2"/>
      </c>
      <c r="N26" s="28">
        <f t="shared" si="3"/>
      </c>
      <c r="O26" s="29">
        <f t="shared" si="4"/>
      </c>
      <c r="P26" s="30">
        <f t="shared" si="5"/>
      </c>
    </row>
    <row r="27" spans="1:16" ht="15">
      <c r="A27" s="90">
        <v>13</v>
      </c>
      <c r="B27" s="91"/>
      <c r="C27" s="92"/>
      <c r="D27" s="93"/>
      <c r="E27" s="94"/>
      <c r="F27" s="95"/>
      <c r="G27" s="96"/>
      <c r="H27" s="95"/>
      <c r="I27" s="97"/>
      <c r="J27" s="98"/>
      <c r="K27" s="96"/>
      <c r="L27" s="95"/>
      <c r="M27" s="27">
        <f t="shared" si="2"/>
      </c>
      <c r="N27" s="28">
        <f t="shared" si="3"/>
      </c>
      <c r="O27" s="29">
        <f t="shared" si="4"/>
      </c>
      <c r="P27" s="30">
        <f t="shared" si="5"/>
      </c>
    </row>
    <row r="28" spans="1:16" ht="15">
      <c r="A28" s="90">
        <v>14</v>
      </c>
      <c r="B28" s="91"/>
      <c r="C28" s="92"/>
      <c r="D28" s="93"/>
      <c r="E28" s="94"/>
      <c r="F28" s="95"/>
      <c r="G28" s="96"/>
      <c r="H28" s="95"/>
      <c r="I28" s="97"/>
      <c r="J28" s="98"/>
      <c r="K28" s="96"/>
      <c r="L28" s="95"/>
      <c r="M28" s="27">
        <f t="shared" si="2"/>
      </c>
      <c r="N28" s="28">
        <f t="shared" si="3"/>
      </c>
      <c r="O28" s="29">
        <f t="shared" si="4"/>
      </c>
      <c r="P28" s="30">
        <f t="shared" si="5"/>
      </c>
    </row>
    <row r="29" spans="1:16" ht="15.75" thickBot="1">
      <c r="A29" s="99">
        <v>15</v>
      </c>
      <c r="B29" s="100"/>
      <c r="C29" s="101"/>
      <c r="D29" s="102"/>
      <c r="E29" s="103"/>
      <c r="F29" s="104"/>
      <c r="G29" s="105"/>
      <c r="H29" s="104"/>
      <c r="I29" s="106"/>
      <c r="J29" s="107"/>
      <c r="K29" s="105"/>
      <c r="L29" s="104"/>
      <c r="M29" s="31">
        <f t="shared" si="2"/>
      </c>
      <c r="N29" s="32">
        <f t="shared" si="3"/>
      </c>
      <c r="O29" s="33">
        <f t="shared" si="4"/>
      </c>
      <c r="P29" s="34">
        <f t="shared" si="5"/>
      </c>
    </row>
    <row r="30" spans="1:16" ht="15">
      <c r="A30" s="108">
        <v>16</v>
      </c>
      <c r="B30" s="82"/>
      <c r="C30" s="83"/>
      <c r="D30" s="84"/>
      <c r="E30" s="85"/>
      <c r="F30" s="86"/>
      <c r="G30" s="87"/>
      <c r="H30" s="86"/>
      <c r="I30" s="88"/>
      <c r="J30" s="89"/>
      <c r="K30" s="87"/>
      <c r="L30" s="86"/>
      <c r="M30" s="35">
        <f t="shared" si="2"/>
      </c>
      <c r="N30" s="36">
        <f t="shared" si="3"/>
      </c>
      <c r="O30" s="25">
        <f t="shared" si="4"/>
      </c>
      <c r="P30" s="26">
        <f t="shared" si="5"/>
      </c>
    </row>
    <row r="31" spans="1:16" ht="15">
      <c r="A31" s="90">
        <v>17</v>
      </c>
      <c r="B31" s="91"/>
      <c r="C31" s="92"/>
      <c r="D31" s="93"/>
      <c r="E31" s="94"/>
      <c r="F31" s="95"/>
      <c r="G31" s="96"/>
      <c r="H31" s="95"/>
      <c r="I31" s="97"/>
      <c r="J31" s="98"/>
      <c r="K31" s="96"/>
      <c r="L31" s="95"/>
      <c r="M31" s="27">
        <f t="shared" si="2"/>
      </c>
      <c r="N31" s="28">
        <f t="shared" si="3"/>
      </c>
      <c r="O31" s="29">
        <f t="shared" si="4"/>
      </c>
      <c r="P31" s="30">
        <f t="shared" si="5"/>
      </c>
    </row>
    <row r="32" spans="1:16" ht="15">
      <c r="A32" s="90">
        <v>18</v>
      </c>
      <c r="B32" s="91"/>
      <c r="C32" s="92"/>
      <c r="D32" s="93"/>
      <c r="E32" s="94"/>
      <c r="F32" s="95"/>
      <c r="G32" s="96"/>
      <c r="H32" s="95"/>
      <c r="I32" s="97"/>
      <c r="J32" s="98"/>
      <c r="K32" s="96"/>
      <c r="L32" s="95"/>
      <c r="M32" s="27">
        <f t="shared" si="2"/>
      </c>
      <c r="N32" s="28">
        <f t="shared" si="3"/>
      </c>
      <c r="O32" s="29">
        <f t="shared" si="4"/>
      </c>
      <c r="P32" s="30">
        <f t="shared" si="5"/>
      </c>
    </row>
    <row r="33" spans="1:16" ht="15">
      <c r="A33" s="90">
        <v>19</v>
      </c>
      <c r="B33" s="91"/>
      <c r="C33" s="92"/>
      <c r="D33" s="93"/>
      <c r="E33" s="94"/>
      <c r="F33" s="95"/>
      <c r="G33" s="96"/>
      <c r="H33" s="95"/>
      <c r="I33" s="97"/>
      <c r="J33" s="98"/>
      <c r="K33" s="96"/>
      <c r="L33" s="95"/>
      <c r="M33" s="27">
        <f t="shared" si="2"/>
      </c>
      <c r="N33" s="28">
        <f t="shared" si="3"/>
      </c>
      <c r="O33" s="29">
        <f t="shared" si="4"/>
      </c>
      <c r="P33" s="30">
        <f t="shared" si="5"/>
      </c>
    </row>
    <row r="34" spans="1:16" ht="15.75" thickBot="1">
      <c r="A34" s="109">
        <v>20</v>
      </c>
      <c r="B34" s="100"/>
      <c r="C34" s="101"/>
      <c r="D34" s="102"/>
      <c r="E34" s="103"/>
      <c r="F34" s="104"/>
      <c r="G34" s="105"/>
      <c r="H34" s="104"/>
      <c r="I34" s="106"/>
      <c r="J34" s="107"/>
      <c r="K34" s="105"/>
      <c r="L34" s="104"/>
      <c r="M34" s="37">
        <f t="shared" si="2"/>
      </c>
      <c r="N34" s="38">
        <f t="shared" si="3"/>
      </c>
      <c r="O34" s="33">
        <f t="shared" si="4"/>
      </c>
      <c r="P34" s="34">
        <f t="shared" si="5"/>
      </c>
    </row>
    <row r="35" spans="1:16" ht="15">
      <c r="A35" s="81">
        <v>21</v>
      </c>
      <c r="B35" s="82"/>
      <c r="C35" s="83"/>
      <c r="D35" s="84"/>
      <c r="E35" s="85"/>
      <c r="F35" s="86"/>
      <c r="G35" s="87"/>
      <c r="H35" s="86"/>
      <c r="I35" s="88"/>
      <c r="J35" s="89"/>
      <c r="K35" s="87"/>
      <c r="L35" s="86"/>
      <c r="M35" s="23">
        <f t="shared" si="2"/>
      </c>
      <c r="N35" s="24">
        <f t="shared" si="3"/>
      </c>
      <c r="O35" s="25">
        <f t="shared" si="4"/>
      </c>
      <c r="P35" s="26">
        <f t="shared" si="5"/>
      </c>
    </row>
    <row r="36" spans="1:16" ht="15">
      <c r="A36" s="90">
        <v>22</v>
      </c>
      <c r="B36" s="91"/>
      <c r="C36" s="92"/>
      <c r="D36" s="93"/>
      <c r="E36" s="94"/>
      <c r="F36" s="95"/>
      <c r="G36" s="96"/>
      <c r="H36" s="95"/>
      <c r="I36" s="97"/>
      <c r="J36" s="98"/>
      <c r="K36" s="96"/>
      <c r="L36" s="95"/>
      <c r="M36" s="27">
        <f t="shared" si="2"/>
      </c>
      <c r="N36" s="28">
        <f t="shared" si="3"/>
      </c>
      <c r="O36" s="29">
        <f t="shared" si="4"/>
      </c>
      <c r="P36" s="30">
        <f t="shared" si="5"/>
      </c>
    </row>
    <row r="37" spans="1:16" ht="15">
      <c r="A37" s="90">
        <v>23</v>
      </c>
      <c r="B37" s="91"/>
      <c r="C37" s="92"/>
      <c r="D37" s="93"/>
      <c r="E37" s="94"/>
      <c r="F37" s="95"/>
      <c r="G37" s="96"/>
      <c r="H37" s="95"/>
      <c r="I37" s="97"/>
      <c r="J37" s="98"/>
      <c r="K37" s="96"/>
      <c r="L37" s="95"/>
      <c r="M37" s="27">
        <f t="shared" si="2"/>
      </c>
      <c r="N37" s="28">
        <f t="shared" si="3"/>
      </c>
      <c r="O37" s="29">
        <f t="shared" si="4"/>
      </c>
      <c r="P37" s="30">
        <f t="shared" si="5"/>
      </c>
    </row>
    <row r="38" spans="1:16" ht="15">
      <c r="A38" s="90">
        <v>24</v>
      </c>
      <c r="B38" s="91"/>
      <c r="C38" s="92"/>
      <c r="D38" s="93"/>
      <c r="E38" s="94"/>
      <c r="F38" s="95"/>
      <c r="G38" s="96"/>
      <c r="H38" s="95"/>
      <c r="I38" s="97"/>
      <c r="J38" s="98"/>
      <c r="K38" s="96"/>
      <c r="L38" s="95"/>
      <c r="M38" s="27">
        <f t="shared" si="2"/>
      </c>
      <c r="N38" s="28">
        <f t="shared" si="3"/>
      </c>
      <c r="O38" s="29">
        <f t="shared" si="4"/>
      </c>
      <c r="P38" s="30">
        <f t="shared" si="5"/>
      </c>
    </row>
    <row r="39" spans="1:16" ht="15.75" thickBot="1">
      <c r="A39" s="99">
        <v>25</v>
      </c>
      <c r="B39" s="100"/>
      <c r="C39" s="101"/>
      <c r="D39" s="102"/>
      <c r="E39" s="103"/>
      <c r="F39" s="104"/>
      <c r="G39" s="105"/>
      <c r="H39" s="104"/>
      <c r="I39" s="106"/>
      <c r="J39" s="107"/>
      <c r="K39" s="105"/>
      <c r="L39" s="104"/>
      <c r="M39" s="31">
        <f t="shared" si="2"/>
      </c>
      <c r="N39" s="32">
        <f t="shared" si="3"/>
      </c>
      <c r="O39" s="33">
        <f t="shared" si="4"/>
      </c>
      <c r="P39" s="34">
        <f t="shared" si="5"/>
      </c>
    </row>
    <row r="40" spans="1:16" ht="15">
      <c r="A40" s="81">
        <v>26</v>
      </c>
      <c r="B40" s="82"/>
      <c r="C40" s="83"/>
      <c r="D40" s="84"/>
      <c r="E40" s="85"/>
      <c r="F40" s="86"/>
      <c r="G40" s="87"/>
      <c r="H40" s="86"/>
      <c r="I40" s="88"/>
      <c r="J40" s="89"/>
      <c r="K40" s="87"/>
      <c r="L40" s="86"/>
      <c r="M40" s="23">
        <f t="shared" si="2"/>
      </c>
      <c r="N40" s="24">
        <f t="shared" si="3"/>
      </c>
      <c r="O40" s="25">
        <f t="shared" si="4"/>
      </c>
      <c r="P40" s="26">
        <f t="shared" si="5"/>
      </c>
    </row>
    <row r="41" spans="1:16" ht="15">
      <c r="A41" s="90">
        <v>27</v>
      </c>
      <c r="B41" s="91"/>
      <c r="C41" s="92"/>
      <c r="D41" s="93"/>
      <c r="E41" s="94"/>
      <c r="F41" s="95"/>
      <c r="G41" s="96"/>
      <c r="H41" s="95"/>
      <c r="I41" s="97"/>
      <c r="J41" s="98"/>
      <c r="K41" s="96"/>
      <c r="L41" s="95"/>
      <c r="M41" s="27">
        <f t="shared" si="2"/>
      </c>
      <c r="N41" s="28">
        <f t="shared" si="3"/>
      </c>
      <c r="O41" s="29">
        <f t="shared" si="4"/>
      </c>
      <c r="P41" s="30">
        <f t="shared" si="5"/>
      </c>
    </row>
    <row r="42" spans="1:16" ht="15">
      <c r="A42" s="90">
        <v>28</v>
      </c>
      <c r="B42" s="91"/>
      <c r="C42" s="92"/>
      <c r="D42" s="93"/>
      <c r="E42" s="94"/>
      <c r="F42" s="95"/>
      <c r="G42" s="96"/>
      <c r="H42" s="95"/>
      <c r="I42" s="97"/>
      <c r="J42" s="98"/>
      <c r="K42" s="96"/>
      <c r="L42" s="95"/>
      <c r="M42" s="27">
        <f t="shared" si="2"/>
      </c>
      <c r="N42" s="28">
        <f t="shared" si="3"/>
      </c>
      <c r="O42" s="29">
        <f t="shared" si="4"/>
      </c>
      <c r="P42" s="30">
        <f t="shared" si="5"/>
      </c>
    </row>
    <row r="43" spans="1:16" ht="15">
      <c r="A43" s="90">
        <v>29</v>
      </c>
      <c r="B43" s="91"/>
      <c r="C43" s="92"/>
      <c r="D43" s="93"/>
      <c r="E43" s="94"/>
      <c r="F43" s="95"/>
      <c r="G43" s="96"/>
      <c r="H43" s="95"/>
      <c r="I43" s="97"/>
      <c r="J43" s="98"/>
      <c r="K43" s="96"/>
      <c r="L43" s="95"/>
      <c r="M43" s="27">
        <f t="shared" si="2"/>
      </c>
      <c r="N43" s="28">
        <f t="shared" si="3"/>
      </c>
      <c r="O43" s="29">
        <f t="shared" si="4"/>
      </c>
      <c r="P43" s="30">
        <f t="shared" si="5"/>
      </c>
    </row>
    <row r="44" spans="1:16" ht="15.75" thickBot="1">
      <c r="A44" s="99">
        <v>30</v>
      </c>
      <c r="B44" s="100"/>
      <c r="C44" s="101"/>
      <c r="D44" s="102"/>
      <c r="E44" s="103"/>
      <c r="F44" s="104"/>
      <c r="G44" s="105"/>
      <c r="H44" s="104"/>
      <c r="I44" s="106"/>
      <c r="J44" s="107"/>
      <c r="K44" s="105"/>
      <c r="L44" s="104"/>
      <c r="M44" s="31">
        <f t="shared" si="2"/>
      </c>
      <c r="N44" s="32">
        <f t="shared" si="3"/>
      </c>
      <c r="O44" s="33">
        <f t="shared" si="4"/>
      </c>
      <c r="P44" s="34">
        <f t="shared" si="5"/>
      </c>
    </row>
    <row r="45" spans="1:16" ht="15">
      <c r="A45" s="81">
        <v>31</v>
      </c>
      <c r="B45" s="82"/>
      <c r="C45" s="83"/>
      <c r="D45" s="84"/>
      <c r="E45" s="85"/>
      <c r="F45" s="86"/>
      <c r="G45" s="87"/>
      <c r="H45" s="86"/>
      <c r="I45" s="88"/>
      <c r="J45" s="89"/>
      <c r="K45" s="87"/>
      <c r="L45" s="86"/>
      <c r="M45" s="23">
        <f t="shared" si="2"/>
      </c>
      <c r="N45" s="24">
        <f t="shared" si="3"/>
      </c>
      <c r="O45" s="25">
        <f t="shared" si="4"/>
      </c>
      <c r="P45" s="26">
        <f t="shared" si="5"/>
      </c>
    </row>
    <row r="46" spans="1:16" ht="15">
      <c r="A46" s="90">
        <v>32</v>
      </c>
      <c r="B46" s="91"/>
      <c r="C46" s="92"/>
      <c r="D46" s="93"/>
      <c r="E46" s="94"/>
      <c r="F46" s="95"/>
      <c r="G46" s="96"/>
      <c r="H46" s="95"/>
      <c r="I46" s="97"/>
      <c r="J46" s="98"/>
      <c r="K46" s="96"/>
      <c r="L46" s="95"/>
      <c r="M46" s="27">
        <f t="shared" si="2"/>
      </c>
      <c r="N46" s="28">
        <f t="shared" si="3"/>
      </c>
      <c r="O46" s="29">
        <f t="shared" si="4"/>
      </c>
      <c r="P46" s="30">
        <f t="shared" si="5"/>
      </c>
    </row>
    <row r="47" spans="1:16" ht="15">
      <c r="A47" s="90">
        <v>33</v>
      </c>
      <c r="B47" s="91"/>
      <c r="C47" s="92"/>
      <c r="D47" s="93"/>
      <c r="E47" s="94"/>
      <c r="F47" s="95"/>
      <c r="G47" s="96"/>
      <c r="H47" s="95"/>
      <c r="I47" s="97"/>
      <c r="J47" s="98"/>
      <c r="K47" s="96"/>
      <c r="L47" s="95"/>
      <c r="M47" s="27">
        <f t="shared" si="2"/>
      </c>
      <c r="N47" s="28">
        <f t="shared" si="3"/>
      </c>
      <c r="O47" s="29">
        <f t="shared" si="4"/>
      </c>
      <c r="P47" s="30">
        <f t="shared" si="5"/>
      </c>
    </row>
    <row r="48" spans="1:16" ht="15">
      <c r="A48" s="90">
        <v>34</v>
      </c>
      <c r="B48" s="91"/>
      <c r="C48" s="92"/>
      <c r="D48" s="93"/>
      <c r="E48" s="94"/>
      <c r="F48" s="95"/>
      <c r="G48" s="96"/>
      <c r="H48" s="95"/>
      <c r="I48" s="97"/>
      <c r="J48" s="98"/>
      <c r="K48" s="96"/>
      <c r="L48" s="95"/>
      <c r="M48" s="27">
        <f t="shared" si="2"/>
      </c>
      <c r="N48" s="28">
        <f t="shared" si="3"/>
      </c>
      <c r="O48" s="29">
        <f t="shared" si="4"/>
      </c>
      <c r="P48" s="30">
        <f t="shared" si="5"/>
      </c>
    </row>
    <row r="49" spans="1:16" ht="15.75" thickBot="1">
      <c r="A49" s="99">
        <v>35</v>
      </c>
      <c r="B49" s="100"/>
      <c r="C49" s="101"/>
      <c r="D49" s="102"/>
      <c r="E49" s="103"/>
      <c r="F49" s="104"/>
      <c r="G49" s="105"/>
      <c r="H49" s="104"/>
      <c r="I49" s="106"/>
      <c r="J49" s="107"/>
      <c r="K49" s="105"/>
      <c r="L49" s="104"/>
      <c r="M49" s="31">
        <f t="shared" si="2"/>
      </c>
      <c r="N49" s="32">
        <f t="shared" si="3"/>
      </c>
      <c r="O49" s="33">
        <f t="shared" si="4"/>
      </c>
      <c r="P49" s="34">
        <f t="shared" si="5"/>
      </c>
    </row>
    <row r="50" spans="1:16" ht="15">
      <c r="A50" s="81">
        <v>36</v>
      </c>
      <c r="B50" s="82"/>
      <c r="C50" s="83"/>
      <c r="D50" s="84"/>
      <c r="E50" s="85"/>
      <c r="F50" s="86"/>
      <c r="G50" s="87"/>
      <c r="H50" s="86"/>
      <c r="I50" s="88"/>
      <c r="J50" s="89"/>
      <c r="K50" s="87"/>
      <c r="L50" s="86"/>
      <c r="M50" s="23">
        <f t="shared" si="2"/>
      </c>
      <c r="N50" s="24">
        <f t="shared" si="3"/>
      </c>
      <c r="O50" s="25">
        <f t="shared" si="4"/>
      </c>
      <c r="P50" s="26">
        <f t="shared" si="5"/>
      </c>
    </row>
    <row r="51" spans="1:16" ht="15">
      <c r="A51" s="90">
        <v>37</v>
      </c>
      <c r="B51" s="91"/>
      <c r="C51" s="92"/>
      <c r="D51" s="93"/>
      <c r="E51" s="94"/>
      <c r="F51" s="95"/>
      <c r="G51" s="96"/>
      <c r="H51" s="95"/>
      <c r="I51" s="97"/>
      <c r="J51" s="98"/>
      <c r="K51" s="96"/>
      <c r="L51" s="95"/>
      <c r="M51" s="27">
        <f t="shared" si="2"/>
      </c>
      <c r="N51" s="28">
        <f t="shared" si="3"/>
      </c>
      <c r="O51" s="29">
        <f t="shared" si="4"/>
      </c>
      <c r="P51" s="30">
        <f t="shared" si="5"/>
      </c>
    </row>
    <row r="52" spans="1:16" ht="15">
      <c r="A52" s="90">
        <v>38</v>
      </c>
      <c r="B52" s="91"/>
      <c r="C52" s="92"/>
      <c r="D52" s="93"/>
      <c r="E52" s="94"/>
      <c r="F52" s="95"/>
      <c r="G52" s="96"/>
      <c r="H52" s="95"/>
      <c r="I52" s="97"/>
      <c r="J52" s="98"/>
      <c r="K52" s="96"/>
      <c r="L52" s="95"/>
      <c r="M52" s="27">
        <f t="shared" si="2"/>
      </c>
      <c r="N52" s="28">
        <f t="shared" si="3"/>
      </c>
      <c r="O52" s="29">
        <f t="shared" si="4"/>
      </c>
      <c r="P52" s="30">
        <f t="shared" si="5"/>
      </c>
    </row>
    <row r="53" spans="1:16" ht="15">
      <c r="A53" s="90">
        <v>39</v>
      </c>
      <c r="B53" s="91"/>
      <c r="C53" s="92"/>
      <c r="D53" s="93"/>
      <c r="E53" s="94"/>
      <c r="F53" s="95"/>
      <c r="G53" s="96"/>
      <c r="H53" s="95"/>
      <c r="I53" s="97"/>
      <c r="J53" s="98"/>
      <c r="K53" s="96"/>
      <c r="L53" s="95"/>
      <c r="M53" s="27">
        <f t="shared" si="2"/>
      </c>
      <c r="N53" s="28">
        <f t="shared" si="3"/>
      </c>
      <c r="O53" s="29">
        <f t="shared" si="4"/>
      </c>
      <c r="P53" s="30">
        <f t="shared" si="5"/>
      </c>
    </row>
    <row r="54" spans="1:16" ht="15.75" thickBot="1">
      <c r="A54" s="99">
        <v>40</v>
      </c>
      <c r="B54" s="100"/>
      <c r="C54" s="101"/>
      <c r="D54" s="102"/>
      <c r="E54" s="103"/>
      <c r="F54" s="104"/>
      <c r="G54" s="105"/>
      <c r="H54" s="104"/>
      <c r="I54" s="106"/>
      <c r="J54" s="107"/>
      <c r="K54" s="105"/>
      <c r="L54" s="104"/>
      <c r="M54" s="31">
        <f t="shared" si="2"/>
      </c>
      <c r="N54" s="32">
        <f t="shared" si="3"/>
      </c>
      <c r="O54" s="33">
        <f t="shared" si="4"/>
      </c>
      <c r="P54" s="34">
        <f t="shared" si="5"/>
      </c>
    </row>
    <row r="56" spans="2:4" ht="15">
      <c r="B56" s="9" t="s">
        <v>94</v>
      </c>
      <c r="D56" s="9" t="s">
        <v>90</v>
      </c>
    </row>
    <row r="57" spans="2:4" ht="15">
      <c r="B57" s="9">
        <v>1</v>
      </c>
      <c r="D57" s="9" t="s">
        <v>89</v>
      </c>
    </row>
    <row r="58" spans="2:4" ht="15">
      <c r="B58" s="9">
        <v>2</v>
      </c>
      <c r="D58" s="9" t="s">
        <v>91</v>
      </c>
    </row>
    <row r="59" spans="1:4" ht="15">
      <c r="A59" s="39"/>
      <c r="B59" s="9">
        <v>3</v>
      </c>
      <c r="D59" s="9" t="s">
        <v>115</v>
      </c>
    </row>
  </sheetData>
  <sheetProtection password="EE1B" sheet="1" formatRows="0"/>
  <conditionalFormatting sqref="E15:L54">
    <cfRule type="expression" priority="2" dxfId="1" stopIfTrue="1">
      <formula>E15&gt;E$11</formula>
    </cfRule>
  </conditionalFormatting>
  <conditionalFormatting sqref="D6 E5 K1 M1">
    <cfRule type="containsBlanks" priority="1" dxfId="1" stopIfTrue="1">
      <formula>LEN(TRIM(D1))=0</formula>
    </cfRule>
  </conditionalFormatting>
  <conditionalFormatting sqref="C15:C54">
    <cfRule type="expression" priority="3" dxfId="1">
      <formula>AND(SUM($D15:$L15)&lt;&gt;0,$C15="")</formula>
    </cfRule>
  </conditionalFormatting>
  <conditionalFormatting sqref="D15:L54">
    <cfRule type="expression" priority="4" dxfId="1" stopIfTrue="1">
      <formula>AND($B15&lt;&gt;"",$C15="да",$D15="")</formula>
    </cfRule>
    <cfRule type="expression" priority="5" dxfId="0" stopIfTrue="1">
      <formula>AND(SUM($D15)=0,COUNTA($E15:$L15)&gt;0)</formula>
    </cfRule>
  </conditionalFormatting>
  <dataValidations count="5">
    <dataValidation type="whole" allowBlank="1" showInputMessage="1" showErrorMessage="1" sqref="E15:L54">
      <formula1>0</formula1>
      <formula2>E$11</formula2>
    </dataValidation>
    <dataValidation allowBlank="1" prompt="Укажите класс с литерой (если есть)" sqref="K1"/>
    <dataValidation allowBlank="1" showInputMessage="1" showErrorMessage="1" prompt="Укажите наименование образовательной организации, например, СОШ №3" sqref="M1"/>
    <dataValidation type="list" allowBlank="1" showInputMessage="1" showErrorMessage="1" promptTitle="Введите тип класса" prompt="общ - общеобразовательный класс;&#10;про - профильный по предмету данной КДР;&#10;лиц - лицейский класс;&#10;лицпро - лицейский класс с профилем по предмету КДР;&#10;гим - гимназический класс;&#10;гимпро - гимназический класс с профилем по предмету КДР" sqref="D6">
      <formula1>$P$3:$P$9</formula1>
    </dataValidation>
    <dataValidation errorStyle="warning" type="list" allowBlank="1" showInputMessage="1" showErrorMessage="1" sqref="C15:C54">
      <formula1>"да,нет"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0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"/>
  <sheetViews>
    <sheetView view="pageBreakPreview" zoomScale="90" zoomScaleSheetLayoutView="90" zoomScalePageLayoutView="0" workbookViewId="0" topLeftCell="A1">
      <selection activeCell="E3" sqref="E3"/>
    </sheetView>
  </sheetViews>
  <sheetFormatPr defaultColWidth="9.140625" defaultRowHeight="15"/>
  <cols>
    <col min="1" max="1" width="9.140625" style="9" customWidth="1"/>
    <col min="2" max="2" width="19.140625" style="9" customWidth="1"/>
    <col min="3" max="3" width="8.28125" style="9" hidden="1" customWidth="1"/>
    <col min="4" max="4" width="7.57421875" style="9" customWidth="1"/>
    <col min="5" max="11" width="6.140625" style="9" customWidth="1"/>
    <col min="12" max="12" width="8.57421875" style="9" bestFit="1" customWidth="1"/>
    <col min="13" max="13" width="6.57421875" style="9" customWidth="1"/>
    <col min="14" max="14" width="12.57421875" style="9" customWidth="1"/>
    <col min="15" max="15" width="17.7109375" style="9" customWidth="1"/>
    <col min="16" max="16" width="12.7109375" style="9" hidden="1" customWidth="1"/>
    <col min="17" max="16384" width="9.140625" style="9" customWidth="1"/>
  </cols>
  <sheetData>
    <row r="1" spans="1:15" ht="15">
      <c r="A1" s="40"/>
      <c r="B1" s="40"/>
      <c r="C1" s="40"/>
      <c r="D1" s="40"/>
      <c r="E1" s="40"/>
      <c r="F1" s="40"/>
      <c r="G1" s="40"/>
      <c r="H1" s="40"/>
      <c r="I1" s="40"/>
      <c r="J1" s="79" t="s">
        <v>127</v>
      </c>
      <c r="K1" s="111"/>
      <c r="L1" s="40" t="s">
        <v>16</v>
      </c>
      <c r="M1" s="112"/>
      <c r="O1" s="44" t="s">
        <v>0</v>
      </c>
    </row>
    <row r="2" spans="1:16" ht="15">
      <c r="A2" s="41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P2" s="9" t="s">
        <v>8</v>
      </c>
    </row>
    <row r="3" spans="1:16" ht="15">
      <c r="A3" s="40"/>
      <c r="B3" s="40"/>
      <c r="C3" s="42"/>
      <c r="D3" s="42" t="s">
        <v>5</v>
      </c>
      <c r="E3" s="43" t="s">
        <v>138</v>
      </c>
      <c r="F3" s="43"/>
      <c r="G3" s="43"/>
      <c r="H3" s="43"/>
      <c r="I3" s="40"/>
      <c r="J3" s="40"/>
      <c r="K3" s="40"/>
      <c r="L3" s="40"/>
      <c r="M3" s="40"/>
      <c r="N3" s="40"/>
      <c r="O3" s="40"/>
      <c r="P3" s="9" t="s">
        <v>24</v>
      </c>
    </row>
    <row r="4" spans="1:16" ht="15">
      <c r="A4" s="41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9" t="s">
        <v>109</v>
      </c>
    </row>
    <row r="5" spans="1:16" ht="15">
      <c r="A5" s="56"/>
      <c r="B5" s="56"/>
      <c r="C5" s="56"/>
      <c r="D5" s="42" t="s">
        <v>108</v>
      </c>
      <c r="E5" s="110"/>
      <c r="F5" s="43"/>
      <c r="G5" s="43"/>
      <c r="H5" s="43"/>
      <c r="I5" s="40"/>
      <c r="J5" s="40"/>
      <c r="K5" s="40"/>
      <c r="L5" s="40"/>
      <c r="M5" s="11" t="s">
        <v>14</v>
      </c>
      <c r="N5" s="11" t="s">
        <v>99</v>
      </c>
      <c r="P5" s="9" t="s">
        <v>110</v>
      </c>
    </row>
    <row r="6" spans="1:16" ht="15">
      <c r="A6" s="12"/>
      <c r="B6" s="71" t="s">
        <v>8</v>
      </c>
      <c r="D6" s="110"/>
      <c r="E6" s="10"/>
      <c r="F6" s="10"/>
      <c r="M6" s="13"/>
      <c r="N6" s="13"/>
      <c r="P6" s="9" t="s">
        <v>111</v>
      </c>
    </row>
    <row r="7" spans="1:16" ht="15">
      <c r="A7" s="14"/>
      <c r="B7" s="9" t="s">
        <v>11</v>
      </c>
      <c r="M7" s="133">
        <v>8</v>
      </c>
      <c r="N7" s="13" t="s">
        <v>100</v>
      </c>
      <c r="P7" s="9" t="s">
        <v>112</v>
      </c>
    </row>
    <row r="8" spans="1:16" ht="15">
      <c r="A8" s="14"/>
      <c r="B8" s="9" t="s">
        <v>15</v>
      </c>
      <c r="M8" s="133">
        <v>7</v>
      </c>
      <c r="N8" s="13" t="s">
        <v>101</v>
      </c>
      <c r="P8" s="9" t="s">
        <v>113</v>
      </c>
    </row>
    <row r="9" spans="1:16" ht="15">
      <c r="A9" s="14"/>
      <c r="B9" s="16" t="s">
        <v>12</v>
      </c>
      <c r="M9" s="133">
        <v>5</v>
      </c>
      <c r="N9" s="13" t="s">
        <v>102</v>
      </c>
      <c r="P9" s="9" t="s">
        <v>114</v>
      </c>
    </row>
    <row r="10" spans="1:16" ht="15">
      <c r="A10" s="14"/>
      <c r="B10" s="9" t="s">
        <v>83</v>
      </c>
      <c r="M10" s="15">
        <v>0</v>
      </c>
      <c r="N10" s="13" t="s">
        <v>103</v>
      </c>
      <c r="O10" s="17"/>
      <c r="P10" s="17"/>
    </row>
    <row r="11" spans="1:16" ht="15">
      <c r="A11" s="12"/>
      <c r="B11" s="13"/>
      <c r="C11" s="13"/>
      <c r="D11" s="11" t="s">
        <v>13</v>
      </c>
      <c r="E11" s="62">
        <v>1</v>
      </c>
      <c r="F11" s="62">
        <v>1</v>
      </c>
      <c r="G11" s="62">
        <v>1</v>
      </c>
      <c r="H11" s="62">
        <v>1</v>
      </c>
      <c r="I11" s="62">
        <v>1</v>
      </c>
      <c r="J11" s="62">
        <v>1</v>
      </c>
      <c r="K11" s="62">
        <v>1</v>
      </c>
      <c r="L11" s="62">
        <v>1</v>
      </c>
      <c r="O11" s="17"/>
      <c r="P11" s="18" t="s">
        <v>17</v>
      </c>
    </row>
    <row r="12" spans="1:16" ht="15">
      <c r="A12" s="12"/>
      <c r="B12" s="13"/>
      <c r="C12" s="13"/>
      <c r="D12" s="11" t="s">
        <v>116</v>
      </c>
      <c r="E12" s="63">
        <f aca="true" t="shared" si="0" ref="E12:L12">IF(COUNTIF($D$15:$D$54,"&gt;0")=0,"",_xlfn.SUMIFS(E$15:E$54,$D$15:$D$54,"&gt;0")/COUNTIF($D$15:$D$54,"&gt;0"))</f>
      </c>
      <c r="F12" s="63">
        <f t="shared" si="0"/>
      </c>
      <c r="G12" s="63">
        <f t="shared" si="0"/>
      </c>
      <c r="H12" s="63">
        <f t="shared" si="0"/>
      </c>
      <c r="I12" s="63">
        <f t="shared" si="0"/>
      </c>
      <c r="J12" s="63">
        <f t="shared" si="0"/>
      </c>
      <c r="K12" s="63">
        <f t="shared" si="0"/>
      </c>
      <c r="L12" s="63">
        <f t="shared" si="0"/>
      </c>
      <c r="O12" s="17"/>
      <c r="P12" s="18"/>
    </row>
    <row r="13" spans="1:16" ht="15.75" thickBot="1">
      <c r="A13" s="12"/>
      <c r="B13" s="65"/>
      <c r="C13" s="65"/>
      <c r="D13" s="66" t="s">
        <v>117</v>
      </c>
      <c r="E13" s="64">
        <f>IF(COUNTIF($D$15:$D$54,"&gt;0")=0,"",E12/E11)</f>
      </c>
      <c r="F13" s="64">
        <f aca="true" t="shared" si="1" ref="F13:K13">IF(COUNTIF($D$15:$D$54,"&gt;0")=0,"",F12/F11)</f>
      </c>
      <c r="G13" s="64">
        <f t="shared" si="1"/>
      </c>
      <c r="H13" s="64">
        <f t="shared" si="1"/>
      </c>
      <c r="I13" s="64">
        <f t="shared" si="1"/>
      </c>
      <c r="J13" s="64">
        <f t="shared" si="1"/>
      </c>
      <c r="K13" s="64">
        <f t="shared" si="1"/>
      </c>
      <c r="L13" s="64">
        <f>IF(COUNTIF($D$15:$D$54,"&gt;0")=0,"",L12/L11)</f>
      </c>
      <c r="O13" s="17"/>
      <c r="P13" s="18"/>
    </row>
    <row r="14" spans="1:16" ht="60.75" thickBot="1">
      <c r="A14" s="67" t="s">
        <v>1</v>
      </c>
      <c r="B14" s="68" t="s">
        <v>2</v>
      </c>
      <c r="C14" s="69" t="s">
        <v>10</v>
      </c>
      <c r="D14" s="70" t="s">
        <v>3</v>
      </c>
      <c r="E14" s="57" t="s">
        <v>132</v>
      </c>
      <c r="F14" s="58" t="s">
        <v>133</v>
      </c>
      <c r="G14" s="59">
        <v>2</v>
      </c>
      <c r="H14" s="58">
        <v>3</v>
      </c>
      <c r="I14" s="60">
        <v>4</v>
      </c>
      <c r="J14" s="61">
        <v>5</v>
      </c>
      <c r="K14" s="59">
        <v>6</v>
      </c>
      <c r="L14" s="58">
        <v>7</v>
      </c>
      <c r="M14" s="19" t="s">
        <v>4</v>
      </c>
      <c r="N14" s="20" t="str">
        <f>N5</f>
        <v>Оценка</v>
      </c>
      <c r="O14" s="21" t="s">
        <v>93</v>
      </c>
      <c r="P14" s="22" t="s">
        <v>92</v>
      </c>
    </row>
    <row r="15" spans="1:16" ht="15">
      <c r="A15" s="81">
        <v>1</v>
      </c>
      <c r="B15" s="82"/>
      <c r="C15" s="83"/>
      <c r="D15" s="84"/>
      <c r="E15" s="85"/>
      <c r="F15" s="86"/>
      <c r="G15" s="87"/>
      <c r="H15" s="86"/>
      <c r="I15" s="88"/>
      <c r="J15" s="89"/>
      <c r="K15" s="87"/>
      <c r="L15" s="86"/>
      <c r="M15" s="23">
        <f aca="true" t="shared" si="2" ref="M15:M54">IF(SUM(D15)&gt;0,SUM(E15:L15),"")</f>
      </c>
      <c r="N15" s="24">
        <f aca="true" t="shared" si="3" ref="N15:N54">IF(SUM(D15)&gt;0,IF(M15&gt;=$M$7,$N$7,IF(M15&gt;=$M$8,$N$8,IF(M15&gt;=$M$9,$N$9,$N$10))),"")</f>
      </c>
      <c r="O15" s="25">
        <f>IF(B15="","",IF(AND(SUM($D15)=0,COUNTA($E15:$L15)&gt;0),$D$57,IF(OR(E15&gt;E$11,F15&gt;F$11,G15&gt;G$11,H15&gt;H$11,I15&gt;I$11,J15&gt;J$11,K15&gt;K$11,L15&gt;L$11),$D$58,IF(AND($D15="",$C15="да"),$D$59,"нет"))))</f>
      </c>
      <c r="P15" s="26">
        <f>IF(O15="","",IF(O15="нет",0,1))</f>
      </c>
    </row>
    <row r="16" spans="1:16" ht="15">
      <c r="A16" s="90">
        <v>2</v>
      </c>
      <c r="B16" s="91"/>
      <c r="C16" s="92"/>
      <c r="D16" s="93"/>
      <c r="E16" s="94"/>
      <c r="F16" s="95"/>
      <c r="G16" s="96"/>
      <c r="H16" s="95"/>
      <c r="I16" s="97"/>
      <c r="J16" s="98"/>
      <c r="K16" s="96"/>
      <c r="L16" s="95"/>
      <c r="M16" s="27">
        <f t="shared" si="2"/>
      </c>
      <c r="N16" s="28">
        <f t="shared" si="3"/>
      </c>
      <c r="O16" s="29">
        <f aca="true" t="shared" si="4" ref="O16:O54">IF(B16="","",IF(AND(SUM($D16)=0,COUNTA($E16:$L16)&gt;0),$D$57,IF(OR(E16&gt;E$11,F16&gt;F$11,G16&gt;G$11,H16&gt;H$11,I16&gt;I$11,J16&gt;J$11,K16&gt;K$11,L16&gt;L$11),$D$58,IF(AND($D16="",$C16="да"),$D$59,"нет"))))</f>
      </c>
      <c r="P16" s="30">
        <f aca="true" t="shared" si="5" ref="P16:P54">IF(O16="","",IF(O16="нет",0,1))</f>
      </c>
    </row>
    <row r="17" spans="1:16" ht="15">
      <c r="A17" s="90">
        <v>3</v>
      </c>
      <c r="B17" s="91"/>
      <c r="C17" s="92"/>
      <c r="D17" s="93"/>
      <c r="E17" s="94"/>
      <c r="F17" s="95"/>
      <c r="G17" s="96"/>
      <c r="H17" s="95"/>
      <c r="I17" s="97"/>
      <c r="J17" s="98"/>
      <c r="K17" s="96"/>
      <c r="L17" s="95"/>
      <c r="M17" s="27">
        <f t="shared" si="2"/>
      </c>
      <c r="N17" s="28">
        <f t="shared" si="3"/>
      </c>
      <c r="O17" s="29">
        <f t="shared" si="4"/>
      </c>
      <c r="P17" s="30">
        <f t="shared" si="5"/>
      </c>
    </row>
    <row r="18" spans="1:16" ht="15">
      <c r="A18" s="90">
        <v>4</v>
      </c>
      <c r="B18" s="91"/>
      <c r="C18" s="92"/>
      <c r="D18" s="93"/>
      <c r="E18" s="94"/>
      <c r="F18" s="95"/>
      <c r="G18" s="96"/>
      <c r="H18" s="95"/>
      <c r="I18" s="97"/>
      <c r="J18" s="98"/>
      <c r="K18" s="96"/>
      <c r="L18" s="95"/>
      <c r="M18" s="27">
        <f t="shared" si="2"/>
      </c>
      <c r="N18" s="28">
        <f t="shared" si="3"/>
      </c>
      <c r="O18" s="29">
        <f t="shared" si="4"/>
      </c>
      <c r="P18" s="30">
        <f t="shared" si="5"/>
      </c>
    </row>
    <row r="19" spans="1:16" ht="15.75" thickBot="1">
      <c r="A19" s="99">
        <v>5</v>
      </c>
      <c r="B19" s="100"/>
      <c r="C19" s="101"/>
      <c r="D19" s="102"/>
      <c r="E19" s="103"/>
      <c r="F19" s="104"/>
      <c r="G19" s="105"/>
      <c r="H19" s="104"/>
      <c r="I19" s="106"/>
      <c r="J19" s="107"/>
      <c r="K19" s="105"/>
      <c r="L19" s="104"/>
      <c r="M19" s="31">
        <f t="shared" si="2"/>
      </c>
      <c r="N19" s="32">
        <f t="shared" si="3"/>
      </c>
      <c r="O19" s="33">
        <f t="shared" si="4"/>
      </c>
      <c r="P19" s="34">
        <f t="shared" si="5"/>
      </c>
    </row>
    <row r="20" spans="1:16" ht="15">
      <c r="A20" s="108">
        <v>6</v>
      </c>
      <c r="B20" s="82"/>
      <c r="C20" s="83"/>
      <c r="D20" s="84"/>
      <c r="E20" s="85"/>
      <c r="F20" s="86"/>
      <c r="G20" s="87"/>
      <c r="H20" s="86"/>
      <c r="I20" s="88"/>
      <c r="J20" s="89"/>
      <c r="K20" s="87"/>
      <c r="L20" s="86"/>
      <c r="M20" s="35">
        <f t="shared" si="2"/>
      </c>
      <c r="N20" s="36">
        <f t="shared" si="3"/>
      </c>
      <c r="O20" s="25">
        <f t="shared" si="4"/>
      </c>
      <c r="P20" s="26">
        <f t="shared" si="5"/>
      </c>
    </row>
    <row r="21" spans="1:16" ht="15">
      <c r="A21" s="90">
        <v>7</v>
      </c>
      <c r="B21" s="91"/>
      <c r="C21" s="92"/>
      <c r="D21" s="93"/>
      <c r="E21" s="94"/>
      <c r="F21" s="95"/>
      <c r="G21" s="96"/>
      <c r="H21" s="95"/>
      <c r="I21" s="97"/>
      <c r="J21" s="98"/>
      <c r="K21" s="96"/>
      <c r="L21" s="95"/>
      <c r="M21" s="27">
        <f t="shared" si="2"/>
      </c>
      <c r="N21" s="28">
        <f t="shared" si="3"/>
      </c>
      <c r="O21" s="29">
        <f t="shared" si="4"/>
      </c>
      <c r="P21" s="30">
        <f t="shared" si="5"/>
      </c>
    </row>
    <row r="22" spans="1:16" ht="15">
      <c r="A22" s="90">
        <v>8</v>
      </c>
      <c r="B22" s="91"/>
      <c r="C22" s="92"/>
      <c r="D22" s="93"/>
      <c r="E22" s="94"/>
      <c r="F22" s="95"/>
      <c r="G22" s="96"/>
      <c r="H22" s="95"/>
      <c r="I22" s="97"/>
      <c r="J22" s="98"/>
      <c r="K22" s="96"/>
      <c r="L22" s="95"/>
      <c r="M22" s="27">
        <f t="shared" si="2"/>
      </c>
      <c r="N22" s="28">
        <f t="shared" si="3"/>
      </c>
      <c r="O22" s="29">
        <f t="shared" si="4"/>
      </c>
      <c r="P22" s="30">
        <f t="shared" si="5"/>
      </c>
    </row>
    <row r="23" spans="1:16" ht="15">
      <c r="A23" s="90">
        <v>9</v>
      </c>
      <c r="B23" s="91"/>
      <c r="C23" s="92"/>
      <c r="D23" s="93"/>
      <c r="E23" s="94"/>
      <c r="F23" s="95"/>
      <c r="G23" s="96"/>
      <c r="H23" s="95"/>
      <c r="I23" s="97"/>
      <c r="J23" s="98"/>
      <c r="K23" s="96"/>
      <c r="L23" s="95"/>
      <c r="M23" s="27">
        <f t="shared" si="2"/>
      </c>
      <c r="N23" s="28">
        <f t="shared" si="3"/>
      </c>
      <c r="O23" s="29">
        <f t="shared" si="4"/>
      </c>
      <c r="P23" s="30">
        <f t="shared" si="5"/>
      </c>
    </row>
    <row r="24" spans="1:16" ht="15.75" thickBot="1">
      <c r="A24" s="109">
        <v>10</v>
      </c>
      <c r="B24" s="100"/>
      <c r="C24" s="101"/>
      <c r="D24" s="102"/>
      <c r="E24" s="103"/>
      <c r="F24" s="104"/>
      <c r="G24" s="105"/>
      <c r="H24" s="104"/>
      <c r="I24" s="106"/>
      <c r="J24" s="107"/>
      <c r="K24" s="105"/>
      <c r="L24" s="104"/>
      <c r="M24" s="37">
        <f t="shared" si="2"/>
      </c>
      <c r="N24" s="38">
        <f t="shared" si="3"/>
      </c>
      <c r="O24" s="33">
        <f t="shared" si="4"/>
      </c>
      <c r="P24" s="34">
        <f t="shared" si="5"/>
      </c>
    </row>
    <row r="25" spans="1:16" ht="15">
      <c r="A25" s="81">
        <v>11</v>
      </c>
      <c r="B25" s="82"/>
      <c r="C25" s="83"/>
      <c r="D25" s="84"/>
      <c r="E25" s="85"/>
      <c r="F25" s="86"/>
      <c r="G25" s="87"/>
      <c r="H25" s="86"/>
      <c r="I25" s="88"/>
      <c r="J25" s="89"/>
      <c r="K25" s="87"/>
      <c r="L25" s="86"/>
      <c r="M25" s="23">
        <f t="shared" si="2"/>
      </c>
      <c r="N25" s="24">
        <f t="shared" si="3"/>
      </c>
      <c r="O25" s="25">
        <f t="shared" si="4"/>
      </c>
      <c r="P25" s="26">
        <f t="shared" si="5"/>
      </c>
    </row>
    <row r="26" spans="1:16" ht="15">
      <c r="A26" s="90">
        <v>12</v>
      </c>
      <c r="B26" s="91"/>
      <c r="C26" s="92"/>
      <c r="D26" s="93"/>
      <c r="E26" s="94"/>
      <c r="F26" s="95"/>
      <c r="G26" s="96"/>
      <c r="H26" s="95"/>
      <c r="I26" s="97"/>
      <c r="J26" s="98"/>
      <c r="K26" s="96"/>
      <c r="L26" s="95"/>
      <c r="M26" s="27">
        <f t="shared" si="2"/>
      </c>
      <c r="N26" s="28">
        <f t="shared" si="3"/>
      </c>
      <c r="O26" s="29">
        <f t="shared" si="4"/>
      </c>
      <c r="P26" s="30">
        <f t="shared" si="5"/>
      </c>
    </row>
    <row r="27" spans="1:16" ht="15">
      <c r="A27" s="90">
        <v>13</v>
      </c>
      <c r="B27" s="91"/>
      <c r="C27" s="92"/>
      <c r="D27" s="93"/>
      <c r="E27" s="94"/>
      <c r="F27" s="95"/>
      <c r="G27" s="96"/>
      <c r="H27" s="95"/>
      <c r="I27" s="97"/>
      <c r="J27" s="98"/>
      <c r="K27" s="96"/>
      <c r="L27" s="95"/>
      <c r="M27" s="27">
        <f t="shared" si="2"/>
      </c>
      <c r="N27" s="28">
        <f t="shared" si="3"/>
      </c>
      <c r="O27" s="29">
        <f t="shared" si="4"/>
      </c>
      <c r="P27" s="30">
        <f t="shared" si="5"/>
      </c>
    </row>
    <row r="28" spans="1:16" ht="15">
      <c r="A28" s="90">
        <v>14</v>
      </c>
      <c r="B28" s="91"/>
      <c r="C28" s="92"/>
      <c r="D28" s="93"/>
      <c r="E28" s="94"/>
      <c r="F28" s="95"/>
      <c r="G28" s="96"/>
      <c r="H28" s="95"/>
      <c r="I28" s="97"/>
      <c r="J28" s="98"/>
      <c r="K28" s="96"/>
      <c r="L28" s="95"/>
      <c r="M28" s="27">
        <f t="shared" si="2"/>
      </c>
      <c r="N28" s="28">
        <f t="shared" si="3"/>
      </c>
      <c r="O28" s="29">
        <f t="shared" si="4"/>
      </c>
      <c r="P28" s="30">
        <f t="shared" si="5"/>
      </c>
    </row>
    <row r="29" spans="1:16" ht="15.75" thickBot="1">
      <c r="A29" s="99">
        <v>15</v>
      </c>
      <c r="B29" s="100"/>
      <c r="C29" s="101"/>
      <c r="D29" s="102"/>
      <c r="E29" s="103"/>
      <c r="F29" s="104"/>
      <c r="G29" s="105"/>
      <c r="H29" s="104"/>
      <c r="I29" s="106"/>
      <c r="J29" s="107"/>
      <c r="K29" s="105"/>
      <c r="L29" s="104"/>
      <c r="M29" s="31">
        <f t="shared" si="2"/>
      </c>
      <c r="N29" s="32">
        <f t="shared" si="3"/>
      </c>
      <c r="O29" s="33">
        <f t="shared" si="4"/>
      </c>
      <c r="P29" s="34">
        <f t="shared" si="5"/>
      </c>
    </row>
    <row r="30" spans="1:16" ht="15">
      <c r="A30" s="108">
        <v>16</v>
      </c>
      <c r="B30" s="82"/>
      <c r="C30" s="83"/>
      <c r="D30" s="84"/>
      <c r="E30" s="85"/>
      <c r="F30" s="86"/>
      <c r="G30" s="87"/>
      <c r="H30" s="86"/>
      <c r="I30" s="88"/>
      <c r="J30" s="89"/>
      <c r="K30" s="87"/>
      <c r="L30" s="86"/>
      <c r="M30" s="35">
        <f t="shared" si="2"/>
      </c>
      <c r="N30" s="36">
        <f t="shared" si="3"/>
      </c>
      <c r="O30" s="25">
        <f t="shared" si="4"/>
      </c>
      <c r="P30" s="26">
        <f t="shared" si="5"/>
      </c>
    </row>
    <row r="31" spans="1:16" ht="15">
      <c r="A31" s="90">
        <v>17</v>
      </c>
      <c r="B31" s="91"/>
      <c r="C31" s="92"/>
      <c r="D31" s="93"/>
      <c r="E31" s="94"/>
      <c r="F31" s="95"/>
      <c r="G31" s="96"/>
      <c r="H31" s="95"/>
      <c r="I31" s="97"/>
      <c r="J31" s="98"/>
      <c r="K31" s="96"/>
      <c r="L31" s="95"/>
      <c r="M31" s="27">
        <f t="shared" si="2"/>
      </c>
      <c r="N31" s="28">
        <f t="shared" si="3"/>
      </c>
      <c r="O31" s="29">
        <f t="shared" si="4"/>
      </c>
      <c r="P31" s="30">
        <f t="shared" si="5"/>
      </c>
    </row>
    <row r="32" spans="1:16" ht="15">
      <c r="A32" s="90">
        <v>18</v>
      </c>
      <c r="B32" s="91"/>
      <c r="C32" s="92"/>
      <c r="D32" s="93"/>
      <c r="E32" s="94"/>
      <c r="F32" s="95"/>
      <c r="G32" s="96"/>
      <c r="H32" s="95"/>
      <c r="I32" s="97"/>
      <c r="J32" s="98"/>
      <c r="K32" s="96"/>
      <c r="L32" s="95"/>
      <c r="M32" s="27">
        <f t="shared" si="2"/>
      </c>
      <c r="N32" s="28">
        <f t="shared" si="3"/>
      </c>
      <c r="O32" s="29">
        <f t="shared" si="4"/>
      </c>
      <c r="P32" s="30">
        <f t="shared" si="5"/>
      </c>
    </row>
    <row r="33" spans="1:16" ht="15">
      <c r="A33" s="90">
        <v>19</v>
      </c>
      <c r="B33" s="91"/>
      <c r="C33" s="92"/>
      <c r="D33" s="93"/>
      <c r="E33" s="94"/>
      <c r="F33" s="95"/>
      <c r="G33" s="96"/>
      <c r="H33" s="95"/>
      <c r="I33" s="97"/>
      <c r="J33" s="98"/>
      <c r="K33" s="96"/>
      <c r="L33" s="95"/>
      <c r="M33" s="27">
        <f t="shared" si="2"/>
      </c>
      <c r="N33" s="28">
        <f t="shared" si="3"/>
      </c>
      <c r="O33" s="29">
        <f t="shared" si="4"/>
      </c>
      <c r="P33" s="30">
        <f t="shared" si="5"/>
      </c>
    </row>
    <row r="34" spans="1:16" ht="15.75" thickBot="1">
      <c r="A34" s="109">
        <v>20</v>
      </c>
      <c r="B34" s="100"/>
      <c r="C34" s="101"/>
      <c r="D34" s="102"/>
      <c r="E34" s="103"/>
      <c r="F34" s="104"/>
      <c r="G34" s="105"/>
      <c r="H34" s="104"/>
      <c r="I34" s="106"/>
      <c r="J34" s="107"/>
      <c r="K34" s="105"/>
      <c r="L34" s="104"/>
      <c r="M34" s="37">
        <f t="shared" si="2"/>
      </c>
      <c r="N34" s="38">
        <f t="shared" si="3"/>
      </c>
      <c r="O34" s="33">
        <f t="shared" si="4"/>
      </c>
      <c r="P34" s="34">
        <f t="shared" si="5"/>
      </c>
    </row>
    <row r="35" spans="1:16" ht="15">
      <c r="A35" s="81">
        <v>21</v>
      </c>
      <c r="B35" s="82"/>
      <c r="C35" s="83"/>
      <c r="D35" s="84"/>
      <c r="E35" s="85"/>
      <c r="F35" s="86"/>
      <c r="G35" s="87"/>
      <c r="H35" s="86"/>
      <c r="I35" s="88"/>
      <c r="J35" s="89"/>
      <c r="K35" s="87"/>
      <c r="L35" s="86"/>
      <c r="M35" s="23">
        <f t="shared" si="2"/>
      </c>
      <c r="N35" s="24">
        <f t="shared" si="3"/>
      </c>
      <c r="O35" s="25">
        <f t="shared" si="4"/>
      </c>
      <c r="P35" s="26">
        <f t="shared" si="5"/>
      </c>
    </row>
    <row r="36" spans="1:16" ht="15">
      <c r="A36" s="90">
        <v>22</v>
      </c>
      <c r="B36" s="91"/>
      <c r="C36" s="92"/>
      <c r="D36" s="93"/>
      <c r="E36" s="94"/>
      <c r="F36" s="95"/>
      <c r="G36" s="96"/>
      <c r="H36" s="95"/>
      <c r="I36" s="97"/>
      <c r="J36" s="98"/>
      <c r="K36" s="96"/>
      <c r="L36" s="95"/>
      <c r="M36" s="27">
        <f t="shared" si="2"/>
      </c>
      <c r="N36" s="28">
        <f t="shared" si="3"/>
      </c>
      <c r="O36" s="29">
        <f t="shared" si="4"/>
      </c>
      <c r="P36" s="30">
        <f t="shared" si="5"/>
      </c>
    </row>
    <row r="37" spans="1:16" ht="15">
      <c r="A37" s="90">
        <v>23</v>
      </c>
      <c r="B37" s="91"/>
      <c r="C37" s="92"/>
      <c r="D37" s="93"/>
      <c r="E37" s="94"/>
      <c r="F37" s="95"/>
      <c r="G37" s="96"/>
      <c r="H37" s="95"/>
      <c r="I37" s="97"/>
      <c r="J37" s="98"/>
      <c r="K37" s="96"/>
      <c r="L37" s="95"/>
      <c r="M37" s="27">
        <f t="shared" si="2"/>
      </c>
      <c r="N37" s="28">
        <f t="shared" si="3"/>
      </c>
      <c r="O37" s="29">
        <f t="shared" si="4"/>
      </c>
      <c r="P37" s="30">
        <f t="shared" si="5"/>
      </c>
    </row>
    <row r="38" spans="1:16" ht="15">
      <c r="A38" s="90">
        <v>24</v>
      </c>
      <c r="B38" s="91"/>
      <c r="C38" s="92"/>
      <c r="D38" s="93"/>
      <c r="E38" s="94"/>
      <c r="F38" s="95"/>
      <c r="G38" s="96"/>
      <c r="H38" s="95"/>
      <c r="I38" s="97"/>
      <c r="J38" s="98"/>
      <c r="K38" s="96"/>
      <c r="L38" s="95"/>
      <c r="M38" s="27">
        <f t="shared" si="2"/>
      </c>
      <c r="N38" s="28">
        <f t="shared" si="3"/>
      </c>
      <c r="O38" s="29">
        <f t="shared" si="4"/>
      </c>
      <c r="P38" s="30">
        <f t="shared" si="5"/>
      </c>
    </row>
    <row r="39" spans="1:16" ht="15.75" thickBot="1">
      <c r="A39" s="99">
        <v>25</v>
      </c>
      <c r="B39" s="100"/>
      <c r="C39" s="101"/>
      <c r="D39" s="102"/>
      <c r="E39" s="103"/>
      <c r="F39" s="104"/>
      <c r="G39" s="105"/>
      <c r="H39" s="104"/>
      <c r="I39" s="106"/>
      <c r="J39" s="107"/>
      <c r="K39" s="105"/>
      <c r="L39" s="104"/>
      <c r="M39" s="31">
        <f t="shared" si="2"/>
      </c>
      <c r="N39" s="32">
        <f t="shared" si="3"/>
      </c>
      <c r="O39" s="33">
        <f t="shared" si="4"/>
      </c>
      <c r="P39" s="34">
        <f t="shared" si="5"/>
      </c>
    </row>
    <row r="40" spans="1:16" ht="15">
      <c r="A40" s="81">
        <v>26</v>
      </c>
      <c r="B40" s="82"/>
      <c r="C40" s="83"/>
      <c r="D40" s="84"/>
      <c r="E40" s="85"/>
      <c r="F40" s="86"/>
      <c r="G40" s="87"/>
      <c r="H40" s="86"/>
      <c r="I40" s="88"/>
      <c r="J40" s="89"/>
      <c r="K40" s="87"/>
      <c r="L40" s="86"/>
      <c r="M40" s="23">
        <f t="shared" si="2"/>
      </c>
      <c r="N40" s="24">
        <f t="shared" si="3"/>
      </c>
      <c r="O40" s="25">
        <f t="shared" si="4"/>
      </c>
      <c r="P40" s="26">
        <f t="shared" si="5"/>
      </c>
    </row>
    <row r="41" spans="1:16" ht="15">
      <c r="A41" s="90">
        <v>27</v>
      </c>
      <c r="B41" s="91"/>
      <c r="C41" s="92"/>
      <c r="D41" s="93"/>
      <c r="E41" s="94"/>
      <c r="F41" s="95"/>
      <c r="G41" s="96"/>
      <c r="H41" s="95"/>
      <c r="I41" s="97"/>
      <c r="J41" s="98"/>
      <c r="K41" s="96"/>
      <c r="L41" s="95"/>
      <c r="M41" s="27">
        <f t="shared" si="2"/>
      </c>
      <c r="N41" s="28">
        <f t="shared" si="3"/>
      </c>
      <c r="O41" s="29">
        <f t="shared" si="4"/>
      </c>
      <c r="P41" s="30">
        <f t="shared" si="5"/>
      </c>
    </row>
    <row r="42" spans="1:16" ht="15">
      <c r="A42" s="90">
        <v>28</v>
      </c>
      <c r="B42" s="91"/>
      <c r="C42" s="92"/>
      <c r="D42" s="93"/>
      <c r="E42" s="94"/>
      <c r="F42" s="95"/>
      <c r="G42" s="96"/>
      <c r="H42" s="95"/>
      <c r="I42" s="97"/>
      <c r="J42" s="98"/>
      <c r="K42" s="96"/>
      <c r="L42" s="95"/>
      <c r="M42" s="27">
        <f t="shared" si="2"/>
      </c>
      <c r="N42" s="28">
        <f t="shared" si="3"/>
      </c>
      <c r="O42" s="29">
        <f t="shared" si="4"/>
      </c>
      <c r="P42" s="30">
        <f t="shared" si="5"/>
      </c>
    </row>
    <row r="43" spans="1:16" ht="15">
      <c r="A43" s="90">
        <v>29</v>
      </c>
      <c r="B43" s="91"/>
      <c r="C43" s="92"/>
      <c r="D43" s="93"/>
      <c r="E43" s="94"/>
      <c r="F43" s="95"/>
      <c r="G43" s="96"/>
      <c r="H43" s="95"/>
      <c r="I43" s="97"/>
      <c r="J43" s="98"/>
      <c r="K43" s="96"/>
      <c r="L43" s="95"/>
      <c r="M43" s="27">
        <f t="shared" si="2"/>
      </c>
      <c r="N43" s="28">
        <f t="shared" si="3"/>
      </c>
      <c r="O43" s="29">
        <f t="shared" si="4"/>
      </c>
      <c r="P43" s="30">
        <f t="shared" si="5"/>
      </c>
    </row>
    <row r="44" spans="1:16" ht="15.75" thickBot="1">
      <c r="A44" s="99">
        <v>30</v>
      </c>
      <c r="B44" s="100"/>
      <c r="C44" s="101"/>
      <c r="D44" s="102"/>
      <c r="E44" s="103"/>
      <c r="F44" s="104"/>
      <c r="G44" s="105"/>
      <c r="H44" s="104"/>
      <c r="I44" s="106"/>
      <c r="J44" s="107"/>
      <c r="K44" s="105"/>
      <c r="L44" s="104"/>
      <c r="M44" s="31">
        <f t="shared" si="2"/>
      </c>
      <c r="N44" s="32">
        <f t="shared" si="3"/>
      </c>
      <c r="O44" s="33">
        <f t="shared" si="4"/>
      </c>
      <c r="P44" s="34">
        <f t="shared" si="5"/>
      </c>
    </row>
    <row r="45" spans="1:16" ht="15">
      <c r="A45" s="81">
        <v>31</v>
      </c>
      <c r="B45" s="82"/>
      <c r="C45" s="83"/>
      <c r="D45" s="84"/>
      <c r="E45" s="85"/>
      <c r="F45" s="86"/>
      <c r="G45" s="87"/>
      <c r="H45" s="86"/>
      <c r="I45" s="88"/>
      <c r="J45" s="89"/>
      <c r="K45" s="87"/>
      <c r="L45" s="86"/>
      <c r="M45" s="23">
        <f t="shared" si="2"/>
      </c>
      <c r="N45" s="24">
        <f t="shared" si="3"/>
      </c>
      <c r="O45" s="25">
        <f t="shared" si="4"/>
      </c>
      <c r="P45" s="26">
        <f t="shared" si="5"/>
      </c>
    </row>
    <row r="46" spans="1:16" ht="15">
      <c r="A46" s="90">
        <v>32</v>
      </c>
      <c r="B46" s="91"/>
      <c r="C46" s="92"/>
      <c r="D46" s="93"/>
      <c r="E46" s="94"/>
      <c r="F46" s="95"/>
      <c r="G46" s="96"/>
      <c r="H46" s="95"/>
      <c r="I46" s="97"/>
      <c r="J46" s="98"/>
      <c r="K46" s="96"/>
      <c r="L46" s="95"/>
      <c r="M46" s="27">
        <f t="shared" si="2"/>
      </c>
      <c r="N46" s="28">
        <f t="shared" si="3"/>
      </c>
      <c r="O46" s="29">
        <f t="shared" si="4"/>
      </c>
      <c r="P46" s="30">
        <f t="shared" si="5"/>
      </c>
    </row>
    <row r="47" spans="1:16" ht="15">
      <c r="A47" s="90">
        <v>33</v>
      </c>
      <c r="B47" s="91"/>
      <c r="C47" s="92"/>
      <c r="D47" s="93"/>
      <c r="E47" s="94"/>
      <c r="F47" s="95"/>
      <c r="G47" s="96"/>
      <c r="H47" s="95"/>
      <c r="I47" s="97"/>
      <c r="J47" s="98"/>
      <c r="K47" s="96"/>
      <c r="L47" s="95"/>
      <c r="M47" s="27">
        <f t="shared" si="2"/>
      </c>
      <c r="N47" s="28">
        <f t="shared" si="3"/>
      </c>
      <c r="O47" s="29">
        <f t="shared" si="4"/>
      </c>
      <c r="P47" s="30">
        <f t="shared" si="5"/>
      </c>
    </row>
    <row r="48" spans="1:16" ht="15">
      <c r="A48" s="90">
        <v>34</v>
      </c>
      <c r="B48" s="91"/>
      <c r="C48" s="92"/>
      <c r="D48" s="93"/>
      <c r="E48" s="94"/>
      <c r="F48" s="95"/>
      <c r="G48" s="96"/>
      <c r="H48" s="95"/>
      <c r="I48" s="97"/>
      <c r="J48" s="98"/>
      <c r="K48" s="96"/>
      <c r="L48" s="95"/>
      <c r="M48" s="27">
        <f t="shared" si="2"/>
      </c>
      <c r="N48" s="28">
        <f t="shared" si="3"/>
      </c>
      <c r="O48" s="29">
        <f t="shared" si="4"/>
      </c>
      <c r="P48" s="30">
        <f t="shared" si="5"/>
      </c>
    </row>
    <row r="49" spans="1:16" ht="15.75" thickBot="1">
      <c r="A49" s="99">
        <v>35</v>
      </c>
      <c r="B49" s="100"/>
      <c r="C49" s="101"/>
      <c r="D49" s="102"/>
      <c r="E49" s="103"/>
      <c r="F49" s="104"/>
      <c r="G49" s="105"/>
      <c r="H49" s="104"/>
      <c r="I49" s="106"/>
      <c r="J49" s="107"/>
      <c r="K49" s="105"/>
      <c r="L49" s="104"/>
      <c r="M49" s="31">
        <f t="shared" si="2"/>
      </c>
      <c r="N49" s="32">
        <f t="shared" si="3"/>
      </c>
      <c r="O49" s="33">
        <f t="shared" si="4"/>
      </c>
      <c r="P49" s="34">
        <f t="shared" si="5"/>
      </c>
    </row>
    <row r="50" spans="1:16" ht="15">
      <c r="A50" s="81">
        <v>36</v>
      </c>
      <c r="B50" s="82"/>
      <c r="C50" s="83"/>
      <c r="D50" s="84"/>
      <c r="E50" s="85"/>
      <c r="F50" s="86"/>
      <c r="G50" s="87"/>
      <c r="H50" s="86"/>
      <c r="I50" s="88"/>
      <c r="J50" s="89"/>
      <c r="K50" s="87"/>
      <c r="L50" s="86"/>
      <c r="M50" s="23">
        <f t="shared" si="2"/>
      </c>
      <c r="N50" s="24">
        <f t="shared" si="3"/>
      </c>
      <c r="O50" s="25">
        <f t="shared" si="4"/>
      </c>
      <c r="P50" s="26">
        <f t="shared" si="5"/>
      </c>
    </row>
    <row r="51" spans="1:16" ht="15">
      <c r="A51" s="90">
        <v>37</v>
      </c>
      <c r="B51" s="91"/>
      <c r="C51" s="92"/>
      <c r="D51" s="93"/>
      <c r="E51" s="94"/>
      <c r="F51" s="95"/>
      <c r="G51" s="96"/>
      <c r="H51" s="95"/>
      <c r="I51" s="97"/>
      <c r="J51" s="98"/>
      <c r="K51" s="96"/>
      <c r="L51" s="95"/>
      <c r="M51" s="27">
        <f t="shared" si="2"/>
      </c>
      <c r="N51" s="28">
        <f t="shared" si="3"/>
      </c>
      <c r="O51" s="29">
        <f t="shared" si="4"/>
      </c>
      <c r="P51" s="30">
        <f t="shared" si="5"/>
      </c>
    </row>
    <row r="52" spans="1:16" ht="15">
      <c r="A52" s="90">
        <v>38</v>
      </c>
      <c r="B52" s="91"/>
      <c r="C52" s="92"/>
      <c r="D52" s="93"/>
      <c r="E52" s="94"/>
      <c r="F52" s="95"/>
      <c r="G52" s="96"/>
      <c r="H52" s="95"/>
      <c r="I52" s="97"/>
      <c r="J52" s="98"/>
      <c r="K52" s="96"/>
      <c r="L52" s="95"/>
      <c r="M52" s="27">
        <f t="shared" si="2"/>
      </c>
      <c r="N52" s="28">
        <f t="shared" si="3"/>
      </c>
      <c r="O52" s="29">
        <f t="shared" si="4"/>
      </c>
      <c r="P52" s="30">
        <f t="shared" si="5"/>
      </c>
    </row>
    <row r="53" spans="1:16" ht="15">
      <c r="A53" s="90">
        <v>39</v>
      </c>
      <c r="B53" s="91"/>
      <c r="C53" s="92"/>
      <c r="D53" s="93"/>
      <c r="E53" s="94"/>
      <c r="F53" s="95"/>
      <c r="G53" s="96"/>
      <c r="H53" s="95"/>
      <c r="I53" s="97"/>
      <c r="J53" s="98"/>
      <c r="K53" s="96"/>
      <c r="L53" s="95"/>
      <c r="M53" s="27">
        <f t="shared" si="2"/>
      </c>
      <c r="N53" s="28">
        <f t="shared" si="3"/>
      </c>
      <c r="O53" s="29">
        <f t="shared" si="4"/>
      </c>
      <c r="P53" s="30">
        <f t="shared" si="5"/>
      </c>
    </row>
    <row r="54" spans="1:16" ht="15.75" thickBot="1">
      <c r="A54" s="99">
        <v>40</v>
      </c>
      <c r="B54" s="100"/>
      <c r="C54" s="101"/>
      <c r="D54" s="102"/>
      <c r="E54" s="103"/>
      <c r="F54" s="104"/>
      <c r="G54" s="105"/>
      <c r="H54" s="104"/>
      <c r="I54" s="106"/>
      <c r="J54" s="107"/>
      <c r="K54" s="105"/>
      <c r="L54" s="104"/>
      <c r="M54" s="31">
        <f t="shared" si="2"/>
      </c>
      <c r="N54" s="32">
        <f t="shared" si="3"/>
      </c>
      <c r="O54" s="33">
        <f t="shared" si="4"/>
      </c>
      <c r="P54" s="34">
        <f t="shared" si="5"/>
      </c>
    </row>
    <row r="56" spans="2:4" ht="15">
      <c r="B56" s="9" t="s">
        <v>94</v>
      </c>
      <c r="D56" s="9" t="s">
        <v>90</v>
      </c>
    </row>
    <row r="57" spans="2:4" ht="15">
      <c r="B57" s="9">
        <v>1</v>
      </c>
      <c r="D57" s="9" t="s">
        <v>89</v>
      </c>
    </row>
    <row r="58" spans="2:4" ht="15">
      <c r="B58" s="9">
        <v>2</v>
      </c>
      <c r="D58" s="9" t="s">
        <v>91</v>
      </c>
    </row>
    <row r="59" spans="1:4" ht="15">
      <c r="A59" s="39"/>
      <c r="B59" s="9">
        <v>3</v>
      </c>
      <c r="D59" s="9" t="s">
        <v>115</v>
      </c>
    </row>
  </sheetData>
  <sheetProtection password="EE1B" sheet="1" formatRows="0"/>
  <conditionalFormatting sqref="E15:L54">
    <cfRule type="expression" priority="2" dxfId="1" stopIfTrue="1">
      <formula>E15&gt;E$11</formula>
    </cfRule>
  </conditionalFormatting>
  <conditionalFormatting sqref="D6 E5 K1 M1">
    <cfRule type="containsBlanks" priority="1" dxfId="1" stopIfTrue="1">
      <formula>LEN(TRIM(D1))=0</formula>
    </cfRule>
  </conditionalFormatting>
  <conditionalFormatting sqref="C15:C54">
    <cfRule type="expression" priority="3" dxfId="1">
      <formula>AND(SUM($D15:$L15)&lt;&gt;0,$C15="")</formula>
    </cfRule>
  </conditionalFormatting>
  <conditionalFormatting sqref="D15:L54">
    <cfRule type="expression" priority="4" dxfId="1" stopIfTrue="1">
      <formula>AND($B15&lt;&gt;"",$C15="да",$D15="")</formula>
    </cfRule>
    <cfRule type="expression" priority="5" dxfId="0" stopIfTrue="1">
      <formula>AND(SUM($D15)=0,COUNTA($E15:$L15)&gt;0)</formula>
    </cfRule>
  </conditionalFormatting>
  <dataValidations count="5">
    <dataValidation type="whole" allowBlank="1" showInputMessage="1" showErrorMessage="1" sqref="E15:L54">
      <formula1>0</formula1>
      <formula2>E$11</formula2>
    </dataValidation>
    <dataValidation allowBlank="1" prompt="Укажите класс с литерой (если есть)" sqref="K1"/>
    <dataValidation allowBlank="1" showInputMessage="1" showErrorMessage="1" prompt="Укажите наименование образовательной организации, например, СОШ №3" sqref="M1"/>
    <dataValidation type="list" allowBlank="1" showInputMessage="1" showErrorMessage="1" promptTitle="Введите тип класса" prompt="общ - общеобразовательный класс;&#10;про - профильный по предмету данной КДР;&#10;лиц - лицейский класс;&#10;лицпро - лицейский класс с профилем по предмету КДР;&#10;гим - гимназический класс;&#10;гимпро - гимназический класс с профилем по предмету КДР" sqref="D6">
      <formula1>$P$3:$P$9</formula1>
    </dataValidation>
    <dataValidation errorStyle="warning" type="list" allowBlank="1" showInputMessage="1" showErrorMessage="1" sqref="C15:C54">
      <formula1>"да,нет"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0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"/>
  <sheetViews>
    <sheetView view="pageBreakPreview" zoomScale="90" zoomScaleSheetLayoutView="90" zoomScalePageLayoutView="0" workbookViewId="0" topLeftCell="A1">
      <selection activeCell="E3" sqref="E3"/>
    </sheetView>
  </sheetViews>
  <sheetFormatPr defaultColWidth="9.140625" defaultRowHeight="15"/>
  <cols>
    <col min="1" max="1" width="9.140625" style="9" customWidth="1"/>
    <col min="2" max="2" width="19.140625" style="9" customWidth="1"/>
    <col min="3" max="3" width="8.28125" style="9" hidden="1" customWidth="1"/>
    <col min="4" max="4" width="7.57421875" style="9" customWidth="1"/>
    <col min="5" max="11" width="6.140625" style="9" customWidth="1"/>
    <col min="12" max="12" width="8.57421875" style="9" bestFit="1" customWidth="1"/>
    <col min="13" max="13" width="6.57421875" style="9" customWidth="1"/>
    <col min="14" max="14" width="12.57421875" style="9" customWidth="1"/>
    <col min="15" max="15" width="17.7109375" style="9" customWidth="1"/>
    <col min="16" max="16" width="12.7109375" style="9" hidden="1" customWidth="1"/>
    <col min="17" max="16384" width="9.140625" style="9" customWidth="1"/>
  </cols>
  <sheetData>
    <row r="1" spans="1:15" ht="15">
      <c r="A1" s="40"/>
      <c r="B1" s="40"/>
      <c r="C1" s="40"/>
      <c r="D1" s="40"/>
      <c r="E1" s="40"/>
      <c r="F1" s="40"/>
      <c r="G1" s="40"/>
      <c r="H1" s="40"/>
      <c r="I1" s="40"/>
      <c r="J1" s="79" t="s">
        <v>127</v>
      </c>
      <c r="K1" s="111"/>
      <c r="L1" s="40" t="s">
        <v>16</v>
      </c>
      <c r="M1" s="112"/>
      <c r="O1" s="44" t="s">
        <v>0</v>
      </c>
    </row>
    <row r="2" spans="1:16" ht="15">
      <c r="A2" s="41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P2" s="9" t="s">
        <v>8</v>
      </c>
    </row>
    <row r="3" spans="1:16" ht="15">
      <c r="A3" s="40"/>
      <c r="B3" s="40"/>
      <c r="C3" s="42"/>
      <c r="D3" s="42" t="s">
        <v>5</v>
      </c>
      <c r="E3" s="43" t="s">
        <v>138</v>
      </c>
      <c r="F3" s="43"/>
      <c r="G3" s="43"/>
      <c r="H3" s="43"/>
      <c r="I3" s="40"/>
      <c r="J3" s="40"/>
      <c r="K3" s="40"/>
      <c r="L3" s="40"/>
      <c r="M3" s="40"/>
      <c r="N3" s="40"/>
      <c r="O3" s="40"/>
      <c r="P3" s="9" t="s">
        <v>24</v>
      </c>
    </row>
    <row r="4" spans="1:16" ht="15">
      <c r="A4" s="41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9" t="s">
        <v>109</v>
      </c>
    </row>
    <row r="5" spans="1:16" ht="15">
      <c r="A5" s="56"/>
      <c r="B5" s="56"/>
      <c r="C5" s="56"/>
      <c r="D5" s="42" t="s">
        <v>108</v>
      </c>
      <c r="E5" s="110"/>
      <c r="F5" s="43"/>
      <c r="G5" s="43"/>
      <c r="H5" s="43"/>
      <c r="I5" s="40"/>
      <c r="J5" s="40"/>
      <c r="K5" s="40"/>
      <c r="L5" s="40"/>
      <c r="M5" s="11" t="s">
        <v>14</v>
      </c>
      <c r="N5" s="11" t="s">
        <v>99</v>
      </c>
      <c r="P5" s="9" t="s">
        <v>110</v>
      </c>
    </row>
    <row r="6" spans="1:16" ht="15">
      <c r="A6" s="12"/>
      <c r="B6" s="71" t="s">
        <v>8</v>
      </c>
      <c r="D6" s="110"/>
      <c r="E6" s="10"/>
      <c r="F6" s="10"/>
      <c r="M6" s="13"/>
      <c r="N6" s="13"/>
      <c r="P6" s="9" t="s">
        <v>111</v>
      </c>
    </row>
    <row r="7" spans="1:16" ht="15">
      <c r="A7" s="14"/>
      <c r="B7" s="9" t="s">
        <v>11</v>
      </c>
      <c r="M7" s="133">
        <v>8</v>
      </c>
      <c r="N7" s="13" t="s">
        <v>100</v>
      </c>
      <c r="P7" s="9" t="s">
        <v>112</v>
      </c>
    </row>
    <row r="8" spans="1:16" ht="15">
      <c r="A8" s="14"/>
      <c r="B8" s="9" t="s">
        <v>15</v>
      </c>
      <c r="M8" s="133">
        <v>7</v>
      </c>
      <c r="N8" s="13" t="s">
        <v>101</v>
      </c>
      <c r="P8" s="9" t="s">
        <v>113</v>
      </c>
    </row>
    <row r="9" spans="1:16" ht="15">
      <c r="A9" s="14"/>
      <c r="B9" s="16" t="s">
        <v>12</v>
      </c>
      <c r="M9" s="133">
        <v>5</v>
      </c>
      <c r="N9" s="13" t="s">
        <v>102</v>
      </c>
      <c r="P9" s="9" t="s">
        <v>114</v>
      </c>
    </row>
    <row r="10" spans="1:16" ht="15">
      <c r="A10" s="14"/>
      <c r="B10" s="9" t="s">
        <v>83</v>
      </c>
      <c r="M10" s="15">
        <v>0</v>
      </c>
      <c r="N10" s="13" t="s">
        <v>103</v>
      </c>
      <c r="O10" s="17"/>
      <c r="P10" s="17"/>
    </row>
    <row r="11" spans="1:16" ht="15">
      <c r="A11" s="12"/>
      <c r="B11" s="13"/>
      <c r="C11" s="13"/>
      <c r="D11" s="11" t="s">
        <v>13</v>
      </c>
      <c r="E11" s="62">
        <v>1</v>
      </c>
      <c r="F11" s="62">
        <v>1</v>
      </c>
      <c r="G11" s="62">
        <v>1</v>
      </c>
      <c r="H11" s="62">
        <v>1</v>
      </c>
      <c r="I11" s="62">
        <v>1</v>
      </c>
      <c r="J11" s="62">
        <v>1</v>
      </c>
      <c r="K11" s="62">
        <v>1</v>
      </c>
      <c r="L11" s="62">
        <v>1</v>
      </c>
      <c r="O11" s="17"/>
      <c r="P11" s="18" t="s">
        <v>17</v>
      </c>
    </row>
    <row r="12" spans="1:16" ht="15">
      <c r="A12" s="12"/>
      <c r="B12" s="13"/>
      <c r="C12" s="13"/>
      <c r="D12" s="11" t="s">
        <v>116</v>
      </c>
      <c r="E12" s="63">
        <f aca="true" t="shared" si="0" ref="E12:L12">IF(COUNTIF($D$15:$D$54,"&gt;0")=0,"",_xlfn.SUMIFS(E$15:E$54,$D$15:$D$54,"&gt;0")/COUNTIF($D$15:$D$54,"&gt;0"))</f>
      </c>
      <c r="F12" s="63">
        <f t="shared" si="0"/>
      </c>
      <c r="G12" s="63">
        <f t="shared" si="0"/>
      </c>
      <c r="H12" s="63">
        <f t="shared" si="0"/>
      </c>
      <c r="I12" s="63">
        <f t="shared" si="0"/>
      </c>
      <c r="J12" s="63">
        <f t="shared" si="0"/>
      </c>
      <c r="K12" s="63">
        <f t="shared" si="0"/>
      </c>
      <c r="L12" s="63">
        <f t="shared" si="0"/>
      </c>
      <c r="O12" s="17"/>
      <c r="P12" s="18"/>
    </row>
    <row r="13" spans="1:16" ht="15.75" thickBot="1">
      <c r="A13" s="12"/>
      <c r="B13" s="65"/>
      <c r="C13" s="65"/>
      <c r="D13" s="66" t="s">
        <v>117</v>
      </c>
      <c r="E13" s="64">
        <f>IF(COUNTIF($D$15:$D$54,"&gt;0")=0,"",E12/E11)</f>
      </c>
      <c r="F13" s="64">
        <f aca="true" t="shared" si="1" ref="F13:K13">IF(COUNTIF($D$15:$D$54,"&gt;0")=0,"",F12/F11)</f>
      </c>
      <c r="G13" s="64">
        <f t="shared" si="1"/>
      </c>
      <c r="H13" s="64">
        <f t="shared" si="1"/>
      </c>
      <c r="I13" s="64">
        <f t="shared" si="1"/>
      </c>
      <c r="J13" s="64">
        <f t="shared" si="1"/>
      </c>
      <c r="K13" s="64">
        <f t="shared" si="1"/>
      </c>
      <c r="L13" s="64">
        <f>IF(COUNTIF($D$15:$D$54,"&gt;0")=0,"",L12/L11)</f>
      </c>
      <c r="O13" s="17"/>
      <c r="P13" s="18"/>
    </row>
    <row r="14" spans="1:16" ht="60.75" thickBot="1">
      <c r="A14" s="67" t="s">
        <v>1</v>
      </c>
      <c r="B14" s="68" t="s">
        <v>2</v>
      </c>
      <c r="C14" s="69" t="s">
        <v>10</v>
      </c>
      <c r="D14" s="70" t="s">
        <v>3</v>
      </c>
      <c r="E14" s="57" t="s">
        <v>132</v>
      </c>
      <c r="F14" s="58" t="s">
        <v>133</v>
      </c>
      <c r="G14" s="59">
        <v>2</v>
      </c>
      <c r="H14" s="58">
        <v>3</v>
      </c>
      <c r="I14" s="60">
        <v>4</v>
      </c>
      <c r="J14" s="61">
        <v>5</v>
      </c>
      <c r="K14" s="59">
        <v>6</v>
      </c>
      <c r="L14" s="58">
        <v>7</v>
      </c>
      <c r="M14" s="19" t="s">
        <v>4</v>
      </c>
      <c r="N14" s="20" t="str">
        <f>N5</f>
        <v>Оценка</v>
      </c>
      <c r="O14" s="21" t="s">
        <v>93</v>
      </c>
      <c r="P14" s="22" t="s">
        <v>92</v>
      </c>
    </row>
    <row r="15" spans="1:16" ht="15">
      <c r="A15" s="81">
        <v>1</v>
      </c>
      <c r="B15" s="82"/>
      <c r="C15" s="83"/>
      <c r="D15" s="84"/>
      <c r="E15" s="85"/>
      <c r="F15" s="86"/>
      <c r="G15" s="87"/>
      <c r="H15" s="86"/>
      <c r="I15" s="88"/>
      <c r="J15" s="89"/>
      <c r="K15" s="87"/>
      <c r="L15" s="86"/>
      <c r="M15" s="23">
        <f aca="true" t="shared" si="2" ref="M15:M54">IF(SUM(D15)&gt;0,SUM(E15:L15),"")</f>
      </c>
      <c r="N15" s="24">
        <f aca="true" t="shared" si="3" ref="N15:N54">IF(SUM(D15)&gt;0,IF(M15&gt;=$M$7,$N$7,IF(M15&gt;=$M$8,$N$8,IF(M15&gt;=$M$9,$N$9,$N$10))),"")</f>
      </c>
      <c r="O15" s="25">
        <f>IF(B15="","",IF(AND(SUM($D15)=0,COUNTA($E15:$L15)&gt;0),$D$57,IF(OR(E15&gt;E$11,F15&gt;F$11,G15&gt;G$11,H15&gt;H$11,I15&gt;I$11,J15&gt;J$11,K15&gt;K$11,L15&gt;L$11),$D$58,IF(AND($D15="",$C15="да"),$D$59,"нет"))))</f>
      </c>
      <c r="P15" s="26">
        <f>IF(O15="","",IF(O15="нет",0,1))</f>
      </c>
    </row>
    <row r="16" spans="1:16" ht="15">
      <c r="A16" s="90">
        <v>2</v>
      </c>
      <c r="B16" s="91"/>
      <c r="C16" s="92"/>
      <c r="D16" s="93"/>
      <c r="E16" s="94"/>
      <c r="F16" s="95"/>
      <c r="G16" s="96"/>
      <c r="H16" s="95"/>
      <c r="I16" s="97"/>
      <c r="J16" s="98"/>
      <c r="K16" s="96"/>
      <c r="L16" s="95"/>
      <c r="M16" s="27">
        <f t="shared" si="2"/>
      </c>
      <c r="N16" s="28">
        <f t="shared" si="3"/>
      </c>
      <c r="O16" s="29">
        <f aca="true" t="shared" si="4" ref="O16:O54">IF(B16="","",IF(AND(SUM($D16)=0,COUNTA($E16:$L16)&gt;0),$D$57,IF(OR(E16&gt;E$11,F16&gt;F$11,G16&gt;G$11,H16&gt;H$11,I16&gt;I$11,J16&gt;J$11,K16&gt;K$11,L16&gt;L$11),$D$58,IF(AND($D16="",$C16="да"),$D$59,"нет"))))</f>
      </c>
      <c r="P16" s="30">
        <f aca="true" t="shared" si="5" ref="P16:P54">IF(O16="","",IF(O16="нет",0,1))</f>
      </c>
    </row>
    <row r="17" spans="1:16" ht="15">
      <c r="A17" s="90">
        <v>3</v>
      </c>
      <c r="B17" s="91"/>
      <c r="C17" s="92"/>
      <c r="D17" s="93"/>
      <c r="E17" s="94"/>
      <c r="F17" s="95"/>
      <c r="G17" s="96"/>
      <c r="H17" s="95"/>
      <c r="I17" s="97"/>
      <c r="J17" s="98"/>
      <c r="K17" s="96"/>
      <c r="L17" s="95"/>
      <c r="M17" s="27">
        <f t="shared" si="2"/>
      </c>
      <c r="N17" s="28">
        <f t="shared" si="3"/>
      </c>
      <c r="O17" s="29">
        <f t="shared" si="4"/>
      </c>
      <c r="P17" s="30">
        <f t="shared" si="5"/>
      </c>
    </row>
    <row r="18" spans="1:16" ht="15">
      <c r="A18" s="90">
        <v>4</v>
      </c>
      <c r="B18" s="91"/>
      <c r="C18" s="92"/>
      <c r="D18" s="93"/>
      <c r="E18" s="94"/>
      <c r="F18" s="95"/>
      <c r="G18" s="96"/>
      <c r="H18" s="95"/>
      <c r="I18" s="97"/>
      <c r="J18" s="98"/>
      <c r="K18" s="96"/>
      <c r="L18" s="95"/>
      <c r="M18" s="27">
        <f t="shared" si="2"/>
      </c>
      <c r="N18" s="28">
        <f t="shared" si="3"/>
      </c>
      <c r="O18" s="29">
        <f t="shared" si="4"/>
      </c>
      <c r="P18" s="30">
        <f t="shared" si="5"/>
      </c>
    </row>
    <row r="19" spans="1:16" ht="15.75" thickBot="1">
      <c r="A19" s="99">
        <v>5</v>
      </c>
      <c r="B19" s="100"/>
      <c r="C19" s="101"/>
      <c r="D19" s="102"/>
      <c r="E19" s="103"/>
      <c r="F19" s="104"/>
      <c r="G19" s="105"/>
      <c r="H19" s="104"/>
      <c r="I19" s="106"/>
      <c r="J19" s="107"/>
      <c r="K19" s="105"/>
      <c r="L19" s="104"/>
      <c r="M19" s="31">
        <f t="shared" si="2"/>
      </c>
      <c r="N19" s="32">
        <f t="shared" si="3"/>
      </c>
      <c r="O19" s="33">
        <f t="shared" si="4"/>
      </c>
      <c r="P19" s="34">
        <f t="shared" si="5"/>
      </c>
    </row>
    <row r="20" spans="1:16" ht="15">
      <c r="A20" s="108">
        <v>6</v>
      </c>
      <c r="B20" s="82"/>
      <c r="C20" s="83"/>
      <c r="D20" s="84"/>
      <c r="E20" s="85"/>
      <c r="F20" s="86"/>
      <c r="G20" s="87"/>
      <c r="H20" s="86"/>
      <c r="I20" s="88"/>
      <c r="J20" s="89"/>
      <c r="K20" s="87"/>
      <c r="L20" s="86"/>
      <c r="M20" s="35">
        <f t="shared" si="2"/>
      </c>
      <c r="N20" s="36">
        <f t="shared" si="3"/>
      </c>
      <c r="O20" s="25">
        <f t="shared" si="4"/>
      </c>
      <c r="P20" s="26">
        <f t="shared" si="5"/>
      </c>
    </row>
    <row r="21" spans="1:16" ht="15">
      <c r="A21" s="90">
        <v>7</v>
      </c>
      <c r="B21" s="91"/>
      <c r="C21" s="92"/>
      <c r="D21" s="93"/>
      <c r="E21" s="94"/>
      <c r="F21" s="95"/>
      <c r="G21" s="96"/>
      <c r="H21" s="95"/>
      <c r="I21" s="97"/>
      <c r="J21" s="98"/>
      <c r="K21" s="96"/>
      <c r="L21" s="95"/>
      <c r="M21" s="27">
        <f t="shared" si="2"/>
      </c>
      <c r="N21" s="28">
        <f t="shared" si="3"/>
      </c>
      <c r="O21" s="29">
        <f t="shared" si="4"/>
      </c>
      <c r="P21" s="30">
        <f t="shared" si="5"/>
      </c>
    </row>
    <row r="22" spans="1:16" ht="15">
      <c r="A22" s="90">
        <v>8</v>
      </c>
      <c r="B22" s="91"/>
      <c r="C22" s="92"/>
      <c r="D22" s="93"/>
      <c r="E22" s="94"/>
      <c r="F22" s="95"/>
      <c r="G22" s="96"/>
      <c r="H22" s="95"/>
      <c r="I22" s="97"/>
      <c r="J22" s="98"/>
      <c r="K22" s="96"/>
      <c r="L22" s="95"/>
      <c r="M22" s="27">
        <f t="shared" si="2"/>
      </c>
      <c r="N22" s="28">
        <f t="shared" si="3"/>
      </c>
      <c r="O22" s="29">
        <f t="shared" si="4"/>
      </c>
      <c r="P22" s="30">
        <f t="shared" si="5"/>
      </c>
    </row>
    <row r="23" spans="1:16" ht="15">
      <c r="A23" s="90">
        <v>9</v>
      </c>
      <c r="B23" s="91"/>
      <c r="C23" s="92"/>
      <c r="D23" s="93"/>
      <c r="E23" s="94"/>
      <c r="F23" s="95"/>
      <c r="G23" s="96"/>
      <c r="H23" s="95"/>
      <c r="I23" s="97"/>
      <c r="J23" s="98"/>
      <c r="K23" s="96"/>
      <c r="L23" s="95"/>
      <c r="M23" s="27">
        <f t="shared" si="2"/>
      </c>
      <c r="N23" s="28">
        <f t="shared" si="3"/>
      </c>
      <c r="O23" s="29">
        <f t="shared" si="4"/>
      </c>
      <c r="P23" s="30">
        <f t="shared" si="5"/>
      </c>
    </row>
    <row r="24" spans="1:16" ht="15.75" thickBot="1">
      <c r="A24" s="109">
        <v>10</v>
      </c>
      <c r="B24" s="100"/>
      <c r="C24" s="101"/>
      <c r="D24" s="102"/>
      <c r="E24" s="103"/>
      <c r="F24" s="104"/>
      <c r="G24" s="105"/>
      <c r="H24" s="104"/>
      <c r="I24" s="106"/>
      <c r="J24" s="107"/>
      <c r="K24" s="105"/>
      <c r="L24" s="104"/>
      <c r="M24" s="37">
        <f t="shared" si="2"/>
      </c>
      <c r="N24" s="38">
        <f t="shared" si="3"/>
      </c>
      <c r="O24" s="33">
        <f t="shared" si="4"/>
      </c>
      <c r="P24" s="34">
        <f t="shared" si="5"/>
      </c>
    </row>
    <row r="25" spans="1:16" ht="15">
      <c r="A25" s="81">
        <v>11</v>
      </c>
      <c r="B25" s="82"/>
      <c r="C25" s="83"/>
      <c r="D25" s="84"/>
      <c r="E25" s="85"/>
      <c r="F25" s="86"/>
      <c r="G25" s="87"/>
      <c r="H25" s="86"/>
      <c r="I25" s="88"/>
      <c r="J25" s="89"/>
      <c r="K25" s="87"/>
      <c r="L25" s="86"/>
      <c r="M25" s="23">
        <f t="shared" si="2"/>
      </c>
      <c r="N25" s="24">
        <f t="shared" si="3"/>
      </c>
      <c r="O25" s="25">
        <f t="shared" si="4"/>
      </c>
      <c r="P25" s="26">
        <f t="shared" si="5"/>
      </c>
    </row>
    <row r="26" spans="1:16" ht="15">
      <c r="A26" s="90">
        <v>12</v>
      </c>
      <c r="B26" s="91"/>
      <c r="C26" s="92"/>
      <c r="D26" s="93"/>
      <c r="E26" s="94"/>
      <c r="F26" s="95"/>
      <c r="G26" s="96"/>
      <c r="H26" s="95"/>
      <c r="I26" s="97"/>
      <c r="J26" s="98"/>
      <c r="K26" s="96"/>
      <c r="L26" s="95"/>
      <c r="M26" s="27">
        <f t="shared" si="2"/>
      </c>
      <c r="N26" s="28">
        <f t="shared" si="3"/>
      </c>
      <c r="O26" s="29">
        <f t="shared" si="4"/>
      </c>
      <c r="P26" s="30">
        <f t="shared" si="5"/>
      </c>
    </row>
    <row r="27" spans="1:16" ht="15">
      <c r="A27" s="90">
        <v>13</v>
      </c>
      <c r="B27" s="91"/>
      <c r="C27" s="92"/>
      <c r="D27" s="93"/>
      <c r="E27" s="94"/>
      <c r="F27" s="95"/>
      <c r="G27" s="96"/>
      <c r="H27" s="95"/>
      <c r="I27" s="97"/>
      <c r="J27" s="98"/>
      <c r="K27" s="96"/>
      <c r="L27" s="95"/>
      <c r="M27" s="27">
        <f t="shared" si="2"/>
      </c>
      <c r="N27" s="28">
        <f t="shared" si="3"/>
      </c>
      <c r="O27" s="29">
        <f t="shared" si="4"/>
      </c>
      <c r="P27" s="30">
        <f t="shared" si="5"/>
      </c>
    </row>
    <row r="28" spans="1:16" ht="15">
      <c r="A28" s="90">
        <v>14</v>
      </c>
      <c r="B28" s="91"/>
      <c r="C28" s="92"/>
      <c r="D28" s="93"/>
      <c r="E28" s="94"/>
      <c r="F28" s="95"/>
      <c r="G28" s="96"/>
      <c r="H28" s="95"/>
      <c r="I28" s="97"/>
      <c r="J28" s="98"/>
      <c r="K28" s="96"/>
      <c r="L28" s="95"/>
      <c r="M28" s="27">
        <f t="shared" si="2"/>
      </c>
      <c r="N28" s="28">
        <f t="shared" si="3"/>
      </c>
      <c r="O28" s="29">
        <f t="shared" si="4"/>
      </c>
      <c r="P28" s="30">
        <f t="shared" si="5"/>
      </c>
    </row>
    <row r="29" spans="1:16" ht="15.75" thickBot="1">
      <c r="A29" s="99">
        <v>15</v>
      </c>
      <c r="B29" s="100"/>
      <c r="C29" s="101"/>
      <c r="D29" s="102"/>
      <c r="E29" s="103"/>
      <c r="F29" s="104"/>
      <c r="G29" s="105"/>
      <c r="H29" s="104"/>
      <c r="I29" s="106"/>
      <c r="J29" s="107"/>
      <c r="K29" s="105"/>
      <c r="L29" s="104"/>
      <c r="M29" s="31">
        <f t="shared" si="2"/>
      </c>
      <c r="N29" s="32">
        <f t="shared" si="3"/>
      </c>
      <c r="O29" s="33">
        <f t="shared" si="4"/>
      </c>
      <c r="P29" s="34">
        <f t="shared" si="5"/>
      </c>
    </row>
    <row r="30" spans="1:16" ht="15">
      <c r="A30" s="108">
        <v>16</v>
      </c>
      <c r="B30" s="82"/>
      <c r="C30" s="83"/>
      <c r="D30" s="84"/>
      <c r="E30" s="85"/>
      <c r="F30" s="86"/>
      <c r="G30" s="87"/>
      <c r="H30" s="86"/>
      <c r="I30" s="88"/>
      <c r="J30" s="89"/>
      <c r="K30" s="87"/>
      <c r="L30" s="86"/>
      <c r="M30" s="35">
        <f t="shared" si="2"/>
      </c>
      <c r="N30" s="36">
        <f t="shared" si="3"/>
      </c>
      <c r="O30" s="25">
        <f t="shared" si="4"/>
      </c>
      <c r="P30" s="26">
        <f t="shared" si="5"/>
      </c>
    </row>
    <row r="31" spans="1:16" ht="15">
      <c r="A31" s="90">
        <v>17</v>
      </c>
      <c r="B31" s="91"/>
      <c r="C31" s="92"/>
      <c r="D31" s="93"/>
      <c r="E31" s="94"/>
      <c r="F31" s="95"/>
      <c r="G31" s="96"/>
      <c r="H31" s="95"/>
      <c r="I31" s="97"/>
      <c r="J31" s="98"/>
      <c r="K31" s="96"/>
      <c r="L31" s="95"/>
      <c r="M31" s="27">
        <f t="shared" si="2"/>
      </c>
      <c r="N31" s="28">
        <f t="shared" si="3"/>
      </c>
      <c r="O31" s="29">
        <f t="shared" si="4"/>
      </c>
      <c r="P31" s="30">
        <f t="shared" si="5"/>
      </c>
    </row>
    <row r="32" spans="1:16" ht="15">
      <c r="A32" s="90">
        <v>18</v>
      </c>
      <c r="B32" s="91"/>
      <c r="C32" s="92"/>
      <c r="D32" s="93"/>
      <c r="E32" s="94"/>
      <c r="F32" s="95"/>
      <c r="G32" s="96"/>
      <c r="H32" s="95"/>
      <c r="I32" s="97"/>
      <c r="J32" s="98"/>
      <c r="K32" s="96"/>
      <c r="L32" s="95"/>
      <c r="M32" s="27">
        <f t="shared" si="2"/>
      </c>
      <c r="N32" s="28">
        <f t="shared" si="3"/>
      </c>
      <c r="O32" s="29">
        <f t="shared" si="4"/>
      </c>
      <c r="P32" s="30">
        <f t="shared" si="5"/>
      </c>
    </row>
    <row r="33" spans="1:16" ht="15">
      <c r="A33" s="90">
        <v>19</v>
      </c>
      <c r="B33" s="91"/>
      <c r="C33" s="92"/>
      <c r="D33" s="93"/>
      <c r="E33" s="94"/>
      <c r="F33" s="95"/>
      <c r="G33" s="96"/>
      <c r="H33" s="95"/>
      <c r="I33" s="97"/>
      <c r="J33" s="98"/>
      <c r="K33" s="96"/>
      <c r="L33" s="95"/>
      <c r="M33" s="27">
        <f t="shared" si="2"/>
      </c>
      <c r="N33" s="28">
        <f t="shared" si="3"/>
      </c>
      <c r="O33" s="29">
        <f t="shared" si="4"/>
      </c>
      <c r="P33" s="30">
        <f t="shared" si="5"/>
      </c>
    </row>
    <row r="34" spans="1:16" ht="15.75" thickBot="1">
      <c r="A34" s="109">
        <v>20</v>
      </c>
      <c r="B34" s="100"/>
      <c r="C34" s="101"/>
      <c r="D34" s="102"/>
      <c r="E34" s="103"/>
      <c r="F34" s="104"/>
      <c r="G34" s="105"/>
      <c r="H34" s="104"/>
      <c r="I34" s="106"/>
      <c r="J34" s="107"/>
      <c r="K34" s="105"/>
      <c r="L34" s="104"/>
      <c r="M34" s="37">
        <f t="shared" si="2"/>
      </c>
      <c r="N34" s="38">
        <f t="shared" si="3"/>
      </c>
      <c r="O34" s="33">
        <f t="shared" si="4"/>
      </c>
      <c r="P34" s="34">
        <f t="shared" si="5"/>
      </c>
    </row>
    <row r="35" spans="1:16" ht="15">
      <c r="A35" s="81">
        <v>21</v>
      </c>
      <c r="B35" s="82"/>
      <c r="C35" s="83"/>
      <c r="D35" s="84"/>
      <c r="E35" s="85"/>
      <c r="F35" s="86"/>
      <c r="G35" s="87"/>
      <c r="H35" s="86"/>
      <c r="I35" s="88"/>
      <c r="J35" s="89"/>
      <c r="K35" s="87"/>
      <c r="L35" s="86"/>
      <c r="M35" s="23">
        <f t="shared" si="2"/>
      </c>
      <c r="N35" s="24">
        <f t="shared" si="3"/>
      </c>
      <c r="O35" s="25">
        <f t="shared" si="4"/>
      </c>
      <c r="P35" s="26">
        <f t="shared" si="5"/>
      </c>
    </row>
    <row r="36" spans="1:16" ht="15">
      <c r="A36" s="90">
        <v>22</v>
      </c>
      <c r="B36" s="91"/>
      <c r="C36" s="92"/>
      <c r="D36" s="93"/>
      <c r="E36" s="94"/>
      <c r="F36" s="95"/>
      <c r="G36" s="96"/>
      <c r="H36" s="95"/>
      <c r="I36" s="97"/>
      <c r="J36" s="98"/>
      <c r="K36" s="96"/>
      <c r="L36" s="95"/>
      <c r="M36" s="27">
        <f t="shared" si="2"/>
      </c>
      <c r="N36" s="28">
        <f t="shared" si="3"/>
      </c>
      <c r="O36" s="29">
        <f t="shared" si="4"/>
      </c>
      <c r="P36" s="30">
        <f t="shared" si="5"/>
      </c>
    </row>
    <row r="37" spans="1:16" ht="15">
      <c r="A37" s="90">
        <v>23</v>
      </c>
      <c r="B37" s="91"/>
      <c r="C37" s="92"/>
      <c r="D37" s="93"/>
      <c r="E37" s="94"/>
      <c r="F37" s="95"/>
      <c r="G37" s="96"/>
      <c r="H37" s="95"/>
      <c r="I37" s="97"/>
      <c r="J37" s="98"/>
      <c r="K37" s="96"/>
      <c r="L37" s="95"/>
      <c r="M37" s="27">
        <f t="shared" si="2"/>
      </c>
      <c r="N37" s="28">
        <f t="shared" si="3"/>
      </c>
      <c r="O37" s="29">
        <f t="shared" si="4"/>
      </c>
      <c r="P37" s="30">
        <f t="shared" si="5"/>
      </c>
    </row>
    <row r="38" spans="1:16" ht="15">
      <c r="A38" s="90">
        <v>24</v>
      </c>
      <c r="B38" s="91"/>
      <c r="C38" s="92"/>
      <c r="D38" s="93"/>
      <c r="E38" s="94"/>
      <c r="F38" s="95"/>
      <c r="G38" s="96"/>
      <c r="H38" s="95"/>
      <c r="I38" s="97"/>
      <c r="J38" s="98"/>
      <c r="K38" s="96"/>
      <c r="L38" s="95"/>
      <c r="M38" s="27">
        <f t="shared" si="2"/>
      </c>
      <c r="N38" s="28">
        <f t="shared" si="3"/>
      </c>
      <c r="O38" s="29">
        <f t="shared" si="4"/>
      </c>
      <c r="P38" s="30">
        <f t="shared" si="5"/>
      </c>
    </row>
    <row r="39" spans="1:16" ht="15.75" thickBot="1">
      <c r="A39" s="99">
        <v>25</v>
      </c>
      <c r="B39" s="100"/>
      <c r="C39" s="101"/>
      <c r="D39" s="102"/>
      <c r="E39" s="103"/>
      <c r="F39" s="104"/>
      <c r="G39" s="105"/>
      <c r="H39" s="104"/>
      <c r="I39" s="106"/>
      <c r="J39" s="107"/>
      <c r="K39" s="105"/>
      <c r="L39" s="104"/>
      <c r="M39" s="31">
        <f t="shared" si="2"/>
      </c>
      <c r="N39" s="32">
        <f t="shared" si="3"/>
      </c>
      <c r="O39" s="33">
        <f t="shared" si="4"/>
      </c>
      <c r="P39" s="34">
        <f t="shared" si="5"/>
      </c>
    </row>
    <row r="40" spans="1:16" ht="15">
      <c r="A40" s="81">
        <v>26</v>
      </c>
      <c r="B40" s="82"/>
      <c r="C40" s="83"/>
      <c r="D40" s="84"/>
      <c r="E40" s="85"/>
      <c r="F40" s="86"/>
      <c r="G40" s="87"/>
      <c r="H40" s="86"/>
      <c r="I40" s="88"/>
      <c r="J40" s="89"/>
      <c r="K40" s="87"/>
      <c r="L40" s="86"/>
      <c r="M40" s="23">
        <f t="shared" si="2"/>
      </c>
      <c r="N40" s="24">
        <f t="shared" si="3"/>
      </c>
      <c r="O40" s="25">
        <f t="shared" si="4"/>
      </c>
      <c r="P40" s="26">
        <f t="shared" si="5"/>
      </c>
    </row>
    <row r="41" spans="1:16" ht="15">
      <c r="A41" s="90">
        <v>27</v>
      </c>
      <c r="B41" s="91"/>
      <c r="C41" s="92"/>
      <c r="D41" s="93"/>
      <c r="E41" s="94"/>
      <c r="F41" s="95"/>
      <c r="G41" s="96"/>
      <c r="H41" s="95"/>
      <c r="I41" s="97"/>
      <c r="J41" s="98"/>
      <c r="K41" s="96"/>
      <c r="L41" s="95"/>
      <c r="M41" s="27">
        <f t="shared" si="2"/>
      </c>
      <c r="N41" s="28">
        <f t="shared" si="3"/>
      </c>
      <c r="O41" s="29">
        <f t="shared" si="4"/>
      </c>
      <c r="P41" s="30">
        <f t="shared" si="5"/>
      </c>
    </row>
    <row r="42" spans="1:16" ht="15">
      <c r="A42" s="90">
        <v>28</v>
      </c>
      <c r="B42" s="91"/>
      <c r="C42" s="92"/>
      <c r="D42" s="93"/>
      <c r="E42" s="94"/>
      <c r="F42" s="95"/>
      <c r="G42" s="96"/>
      <c r="H42" s="95"/>
      <c r="I42" s="97"/>
      <c r="J42" s="98"/>
      <c r="K42" s="96"/>
      <c r="L42" s="95"/>
      <c r="M42" s="27">
        <f t="shared" si="2"/>
      </c>
      <c r="N42" s="28">
        <f t="shared" si="3"/>
      </c>
      <c r="O42" s="29">
        <f t="shared" si="4"/>
      </c>
      <c r="P42" s="30">
        <f t="shared" si="5"/>
      </c>
    </row>
    <row r="43" spans="1:16" ht="15">
      <c r="A43" s="90">
        <v>29</v>
      </c>
      <c r="B43" s="91"/>
      <c r="C43" s="92"/>
      <c r="D43" s="93"/>
      <c r="E43" s="94"/>
      <c r="F43" s="95"/>
      <c r="G43" s="96"/>
      <c r="H43" s="95"/>
      <c r="I43" s="97"/>
      <c r="J43" s="98"/>
      <c r="K43" s="96"/>
      <c r="L43" s="95"/>
      <c r="M43" s="27">
        <f t="shared" si="2"/>
      </c>
      <c r="N43" s="28">
        <f t="shared" si="3"/>
      </c>
      <c r="O43" s="29">
        <f t="shared" si="4"/>
      </c>
      <c r="P43" s="30">
        <f t="shared" si="5"/>
      </c>
    </row>
    <row r="44" spans="1:16" ht="15.75" thickBot="1">
      <c r="A44" s="99">
        <v>30</v>
      </c>
      <c r="B44" s="100"/>
      <c r="C44" s="101"/>
      <c r="D44" s="102"/>
      <c r="E44" s="103"/>
      <c r="F44" s="104"/>
      <c r="G44" s="105"/>
      <c r="H44" s="104"/>
      <c r="I44" s="106"/>
      <c r="J44" s="107"/>
      <c r="K44" s="105"/>
      <c r="L44" s="104"/>
      <c r="M44" s="31">
        <f t="shared" si="2"/>
      </c>
      <c r="N44" s="32">
        <f t="shared" si="3"/>
      </c>
      <c r="O44" s="33">
        <f t="shared" si="4"/>
      </c>
      <c r="P44" s="34">
        <f t="shared" si="5"/>
      </c>
    </row>
    <row r="45" spans="1:16" ht="15">
      <c r="A45" s="81">
        <v>31</v>
      </c>
      <c r="B45" s="82"/>
      <c r="C45" s="83"/>
      <c r="D45" s="84"/>
      <c r="E45" s="85"/>
      <c r="F45" s="86"/>
      <c r="G45" s="87"/>
      <c r="H45" s="86"/>
      <c r="I45" s="88"/>
      <c r="J45" s="89"/>
      <c r="K45" s="87"/>
      <c r="L45" s="86"/>
      <c r="M45" s="23">
        <f t="shared" si="2"/>
      </c>
      <c r="N45" s="24">
        <f t="shared" si="3"/>
      </c>
      <c r="O45" s="25">
        <f t="shared" si="4"/>
      </c>
      <c r="P45" s="26">
        <f t="shared" si="5"/>
      </c>
    </row>
    <row r="46" spans="1:16" ht="15">
      <c r="A46" s="90">
        <v>32</v>
      </c>
      <c r="B46" s="91"/>
      <c r="C46" s="92"/>
      <c r="D46" s="93"/>
      <c r="E46" s="94"/>
      <c r="F46" s="95"/>
      <c r="G46" s="96"/>
      <c r="H46" s="95"/>
      <c r="I46" s="97"/>
      <c r="J46" s="98"/>
      <c r="K46" s="96"/>
      <c r="L46" s="95"/>
      <c r="M46" s="27">
        <f t="shared" si="2"/>
      </c>
      <c r="N46" s="28">
        <f t="shared" si="3"/>
      </c>
      <c r="O46" s="29">
        <f t="shared" si="4"/>
      </c>
      <c r="P46" s="30">
        <f t="shared" si="5"/>
      </c>
    </row>
    <row r="47" spans="1:16" ht="15">
      <c r="A47" s="90">
        <v>33</v>
      </c>
      <c r="B47" s="91"/>
      <c r="C47" s="92"/>
      <c r="D47" s="93"/>
      <c r="E47" s="94"/>
      <c r="F47" s="95"/>
      <c r="G47" s="96"/>
      <c r="H47" s="95"/>
      <c r="I47" s="97"/>
      <c r="J47" s="98"/>
      <c r="K47" s="96"/>
      <c r="L47" s="95"/>
      <c r="M47" s="27">
        <f t="shared" si="2"/>
      </c>
      <c r="N47" s="28">
        <f t="shared" si="3"/>
      </c>
      <c r="O47" s="29">
        <f t="shared" si="4"/>
      </c>
      <c r="P47" s="30">
        <f t="shared" si="5"/>
      </c>
    </row>
    <row r="48" spans="1:16" ht="15">
      <c r="A48" s="90">
        <v>34</v>
      </c>
      <c r="B48" s="91"/>
      <c r="C48" s="92"/>
      <c r="D48" s="93"/>
      <c r="E48" s="94"/>
      <c r="F48" s="95"/>
      <c r="G48" s="96"/>
      <c r="H48" s="95"/>
      <c r="I48" s="97"/>
      <c r="J48" s="98"/>
      <c r="K48" s="96"/>
      <c r="L48" s="95"/>
      <c r="M48" s="27">
        <f t="shared" si="2"/>
      </c>
      <c r="N48" s="28">
        <f t="shared" si="3"/>
      </c>
      <c r="O48" s="29">
        <f t="shared" si="4"/>
      </c>
      <c r="P48" s="30">
        <f t="shared" si="5"/>
      </c>
    </row>
    <row r="49" spans="1:16" ht="15.75" thickBot="1">
      <c r="A49" s="99">
        <v>35</v>
      </c>
      <c r="B49" s="100"/>
      <c r="C49" s="101"/>
      <c r="D49" s="102"/>
      <c r="E49" s="103"/>
      <c r="F49" s="104"/>
      <c r="G49" s="105"/>
      <c r="H49" s="104"/>
      <c r="I49" s="106"/>
      <c r="J49" s="107"/>
      <c r="K49" s="105"/>
      <c r="L49" s="104"/>
      <c r="M49" s="31">
        <f t="shared" si="2"/>
      </c>
      <c r="N49" s="32">
        <f t="shared" si="3"/>
      </c>
      <c r="O49" s="33">
        <f t="shared" si="4"/>
      </c>
      <c r="P49" s="34">
        <f t="shared" si="5"/>
      </c>
    </row>
    <row r="50" spans="1:16" ht="15">
      <c r="A50" s="81">
        <v>36</v>
      </c>
      <c r="B50" s="82"/>
      <c r="C50" s="83"/>
      <c r="D50" s="84"/>
      <c r="E50" s="85"/>
      <c r="F50" s="86"/>
      <c r="G50" s="87"/>
      <c r="H50" s="86"/>
      <c r="I50" s="88"/>
      <c r="J50" s="89"/>
      <c r="K50" s="87"/>
      <c r="L50" s="86"/>
      <c r="M50" s="23">
        <f t="shared" si="2"/>
      </c>
      <c r="N50" s="24">
        <f t="shared" si="3"/>
      </c>
      <c r="O50" s="25">
        <f t="shared" si="4"/>
      </c>
      <c r="P50" s="26">
        <f t="shared" si="5"/>
      </c>
    </row>
    <row r="51" spans="1:16" ht="15">
      <c r="A51" s="90">
        <v>37</v>
      </c>
      <c r="B51" s="91"/>
      <c r="C51" s="92"/>
      <c r="D51" s="93"/>
      <c r="E51" s="94"/>
      <c r="F51" s="95"/>
      <c r="G51" s="96"/>
      <c r="H51" s="95"/>
      <c r="I51" s="97"/>
      <c r="J51" s="98"/>
      <c r="K51" s="96"/>
      <c r="L51" s="95"/>
      <c r="M51" s="27">
        <f t="shared" si="2"/>
      </c>
      <c r="N51" s="28">
        <f t="shared" si="3"/>
      </c>
      <c r="O51" s="29">
        <f t="shared" si="4"/>
      </c>
      <c r="P51" s="30">
        <f t="shared" si="5"/>
      </c>
    </row>
    <row r="52" spans="1:16" ht="15">
      <c r="A52" s="90">
        <v>38</v>
      </c>
      <c r="B52" s="91"/>
      <c r="C52" s="92"/>
      <c r="D52" s="93"/>
      <c r="E52" s="94"/>
      <c r="F52" s="95"/>
      <c r="G52" s="96"/>
      <c r="H52" s="95"/>
      <c r="I52" s="97"/>
      <c r="J52" s="98"/>
      <c r="K52" s="96"/>
      <c r="L52" s="95"/>
      <c r="M52" s="27">
        <f t="shared" si="2"/>
      </c>
      <c r="N52" s="28">
        <f t="shared" si="3"/>
      </c>
      <c r="O52" s="29">
        <f t="shared" si="4"/>
      </c>
      <c r="P52" s="30">
        <f t="shared" si="5"/>
      </c>
    </row>
    <row r="53" spans="1:16" ht="15">
      <c r="A53" s="90">
        <v>39</v>
      </c>
      <c r="B53" s="91"/>
      <c r="C53" s="92"/>
      <c r="D53" s="93"/>
      <c r="E53" s="94"/>
      <c r="F53" s="95"/>
      <c r="G53" s="96"/>
      <c r="H53" s="95"/>
      <c r="I53" s="97"/>
      <c r="J53" s="98"/>
      <c r="K53" s="96"/>
      <c r="L53" s="95"/>
      <c r="M53" s="27">
        <f t="shared" si="2"/>
      </c>
      <c r="N53" s="28">
        <f t="shared" si="3"/>
      </c>
      <c r="O53" s="29">
        <f t="shared" si="4"/>
      </c>
      <c r="P53" s="30">
        <f t="shared" si="5"/>
      </c>
    </row>
    <row r="54" spans="1:16" ht="15.75" thickBot="1">
      <c r="A54" s="99">
        <v>40</v>
      </c>
      <c r="B54" s="100"/>
      <c r="C54" s="101"/>
      <c r="D54" s="102"/>
      <c r="E54" s="103"/>
      <c r="F54" s="104"/>
      <c r="G54" s="105"/>
      <c r="H54" s="104"/>
      <c r="I54" s="106"/>
      <c r="J54" s="107"/>
      <c r="K54" s="105"/>
      <c r="L54" s="104"/>
      <c r="M54" s="31">
        <f t="shared" si="2"/>
      </c>
      <c r="N54" s="32">
        <f t="shared" si="3"/>
      </c>
      <c r="O54" s="33">
        <f t="shared" si="4"/>
      </c>
      <c r="P54" s="34">
        <f t="shared" si="5"/>
      </c>
    </row>
    <row r="56" spans="2:4" ht="15">
      <c r="B56" s="9" t="s">
        <v>94</v>
      </c>
      <c r="D56" s="9" t="s">
        <v>90</v>
      </c>
    </row>
    <row r="57" spans="2:4" ht="15">
      <c r="B57" s="9">
        <v>1</v>
      </c>
      <c r="D57" s="9" t="s">
        <v>89</v>
      </c>
    </row>
    <row r="58" spans="2:4" ht="15">
      <c r="B58" s="9">
        <v>2</v>
      </c>
      <c r="D58" s="9" t="s">
        <v>91</v>
      </c>
    </row>
    <row r="59" spans="1:4" ht="15">
      <c r="A59" s="39"/>
      <c r="B59" s="9">
        <v>3</v>
      </c>
      <c r="D59" s="9" t="s">
        <v>115</v>
      </c>
    </row>
  </sheetData>
  <sheetProtection password="EE1B" sheet="1" formatRows="0"/>
  <conditionalFormatting sqref="E15:L54">
    <cfRule type="expression" priority="2" dxfId="1" stopIfTrue="1">
      <formula>E15&gt;E$11</formula>
    </cfRule>
  </conditionalFormatting>
  <conditionalFormatting sqref="D6 E5 K1 M1">
    <cfRule type="containsBlanks" priority="1" dxfId="1" stopIfTrue="1">
      <formula>LEN(TRIM(D1))=0</formula>
    </cfRule>
  </conditionalFormatting>
  <conditionalFormatting sqref="C15:C54">
    <cfRule type="expression" priority="3" dxfId="1">
      <formula>AND(SUM($D15:$L15)&lt;&gt;0,$C15="")</formula>
    </cfRule>
  </conditionalFormatting>
  <conditionalFormatting sqref="D15:L54">
    <cfRule type="expression" priority="4" dxfId="1" stopIfTrue="1">
      <formula>AND($B15&lt;&gt;"",$C15="да",$D15="")</formula>
    </cfRule>
    <cfRule type="expression" priority="5" dxfId="0" stopIfTrue="1">
      <formula>AND(SUM($D15)=0,COUNTA($E15:$L15)&gt;0)</formula>
    </cfRule>
  </conditionalFormatting>
  <dataValidations count="5">
    <dataValidation type="whole" allowBlank="1" showInputMessage="1" showErrorMessage="1" sqref="E15:L54">
      <formula1>0</formula1>
      <formula2>E$11</formula2>
    </dataValidation>
    <dataValidation allowBlank="1" prompt="Укажите класс с литерой (если есть)" sqref="K1"/>
    <dataValidation allowBlank="1" showInputMessage="1" showErrorMessage="1" prompt="Укажите наименование образовательной организации, например, СОШ №3" sqref="M1"/>
    <dataValidation type="list" allowBlank="1" showInputMessage="1" showErrorMessage="1" promptTitle="Введите тип класса" prompt="общ - общеобразовательный класс;&#10;про - профильный по предмету данной КДР;&#10;лиц - лицейский класс;&#10;лицпро - лицейский класс с профилем по предмету КДР;&#10;гим - гимназический класс;&#10;гимпро - гимназический класс с профилем по предмету КДР" sqref="D6">
      <formula1>$P$3:$P$9</formula1>
    </dataValidation>
    <dataValidation errorStyle="warning" type="list" allowBlank="1" showInputMessage="1" showErrorMessage="1" sqref="C15:C54">
      <formula1>"да,нет"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2019-01-24T06:17:31Z</dcterms:modified>
  <cp:category/>
  <cp:version/>
  <cp:contentType/>
  <cp:contentStatus/>
</cp:coreProperties>
</file>